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marshall\AppData\Local\Microsoft\Windows\INetCache\Content.Outlook\BJVRPJYL\"/>
    </mc:Choice>
  </mc:AlternateContent>
  <xr:revisionPtr revIDLastSave="0" documentId="13_ncr:1_{B652CB70-4EB3-4033-AB7D-13EBD83DBE92}" xr6:coauthVersionLast="47" xr6:coauthVersionMax="47" xr10:uidLastSave="{00000000-0000-0000-0000-000000000000}"/>
  <workbookProtection workbookAlgorithmName="SHA-512" workbookHashValue="/CZ9N6qawxpANeRalD8gMvMWXADcx35eIA5FCegpY1dOJEZI/3IUQpRFIXbcDp5LhB7NC/drwrrzM5Dk0sgkdQ==" workbookSaltValue="XGhk2sRjipNyn7p9+fytPg==" workbookSpinCount="100000" lockStructure="1"/>
  <bookViews>
    <workbookView xWindow="-23148" yWindow="-1212" windowWidth="23256" windowHeight="12576" xr2:uid="{00000000-000D-0000-FFFF-FFFF00000000}"/>
  </bookViews>
  <sheets>
    <sheet name="Sheet1" sheetId="1" r:id="rId1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8" i="1" l="1"/>
  <c r="B6" i="1"/>
  <c r="B7" i="1"/>
  <c r="C51" i="1"/>
  <c r="C11" i="1"/>
  <c r="C12" i="1"/>
  <c r="C13" i="1"/>
  <c r="C62" i="1"/>
  <c r="C15" i="1"/>
  <c r="C16" i="1"/>
  <c r="G23" i="1"/>
  <c r="C22" i="1"/>
  <c r="E23" i="1"/>
  <c r="G25" i="1"/>
  <c r="C24" i="1"/>
  <c r="E25" i="1"/>
  <c r="G27" i="1"/>
  <c r="C26" i="1"/>
  <c r="E27" i="1"/>
  <c r="G29" i="1"/>
  <c r="C28" i="1"/>
  <c r="E29" i="1"/>
  <c r="E107" i="1"/>
  <c r="C30" i="1"/>
  <c r="C32" i="1"/>
  <c r="C76" i="1"/>
  <c r="F76" i="1"/>
  <c r="D78" i="1"/>
  <c r="A83" i="1"/>
  <c r="G83" i="1"/>
  <c r="A84" i="1"/>
  <c r="G84" i="1"/>
  <c r="A85" i="1"/>
  <c r="G85" i="1"/>
  <c r="A86" i="1"/>
  <c r="G86" i="1"/>
  <c r="A87" i="1"/>
  <c r="G87" i="1"/>
  <c r="A88" i="1"/>
  <c r="G88" i="1"/>
  <c r="A89" i="1"/>
  <c r="G89" i="1"/>
  <c r="A90" i="1"/>
  <c r="G90" i="1"/>
  <c r="A91" i="1"/>
  <c r="G91" i="1"/>
  <c r="G93" i="1"/>
  <c r="C120" i="1"/>
  <c r="F120" i="1"/>
  <c r="C122" i="1"/>
  <c r="B122" i="1"/>
  <c r="C123" i="1"/>
  <c r="B123" i="1"/>
  <c r="C125" i="1"/>
  <c r="E137" i="1"/>
  <c r="G137" i="1"/>
  <c r="E139" i="1"/>
  <c r="G139" i="1"/>
  <c r="C144" i="1"/>
  <c r="C146" i="1"/>
</calcChain>
</file>

<file path=xl/sharedStrings.xml><?xml version="1.0" encoding="utf-8"?>
<sst xmlns="http://schemas.openxmlformats.org/spreadsheetml/2006/main" count="186" uniqueCount="158">
  <si>
    <t xml:space="preserve">Church/Charge:  </t>
  </si>
  <si>
    <t>Pastor:</t>
  </si>
  <si>
    <t>WORKSHEETS</t>
  </si>
  <si>
    <t>Notes</t>
  </si>
  <si>
    <t>Pastor</t>
  </si>
  <si>
    <t>Date</t>
  </si>
  <si>
    <t>SPRC Chair</t>
  </si>
  <si>
    <t>District Superintendent</t>
  </si>
  <si>
    <t>TOTAL OR GROSS CASH PAYMENT - Add Lines 1-3</t>
  </si>
  <si>
    <t>Parsonage Provided</t>
  </si>
  <si>
    <t xml:space="preserve">No Parsonage </t>
  </si>
  <si>
    <t>Church Contribution to Pastor Salary</t>
  </si>
  <si>
    <t>Housing</t>
  </si>
  <si>
    <t>Total Compensation Package</t>
  </si>
  <si>
    <t>*</t>
  </si>
  <si>
    <t>CHARGE INFORMATION SHEET - When Pastors Serve More Than One Church</t>
  </si>
  <si>
    <t>Name of Church 1</t>
  </si>
  <si>
    <t>Name of Church 2</t>
  </si>
  <si>
    <t>Church 1</t>
  </si>
  <si>
    <t>Church 2</t>
  </si>
  <si>
    <t>Total Church 1</t>
  </si>
  <si>
    <t xml:space="preserve">$ Paid </t>
  </si>
  <si>
    <t>$ Paid</t>
  </si>
  <si>
    <t>and Church 2</t>
  </si>
  <si>
    <t>Equitable Compensation</t>
  </si>
  <si>
    <t>Telephone Number:</t>
  </si>
  <si>
    <t xml:space="preserve">WORKSHEET 1 - CASH ALLOWANCES             </t>
  </si>
  <si>
    <t xml:space="preserve">WORKSHEET 2 - ACCOUNTABLE REIMBURSEMENTS    </t>
  </si>
  <si>
    <t>Finance Chair</t>
  </si>
  <si>
    <r>
      <rPr>
        <b/>
        <sz val="11"/>
        <rFont val="Calibri"/>
        <family val="2"/>
        <scheme val="minor"/>
      </rPr>
      <t xml:space="preserve">Name of person completing this form:    </t>
    </r>
    <r>
      <rPr>
        <b/>
        <sz val="12"/>
        <rFont val="Calibri"/>
        <family val="2"/>
        <scheme val="minor"/>
      </rPr>
      <t xml:space="preserve">                                            </t>
    </r>
  </si>
  <si>
    <t>Taxable Cash payment</t>
  </si>
  <si>
    <t>Church Paid Benefits</t>
  </si>
  <si>
    <t>line 2</t>
  </si>
  <si>
    <t xml:space="preserve">TOTAL CASH SALARY </t>
  </si>
  <si>
    <t>Total Basis for Appointment - add lines 4 and 5</t>
  </si>
  <si>
    <t>Basis for Appointment</t>
  </si>
  <si>
    <t>Housing Exclusion</t>
  </si>
  <si>
    <t>Payroll deduction worksheet</t>
  </si>
  <si>
    <t>housing allowance + total cash payment (line 4) + accountable reimbursement (line 5) + conference health insurance (line7) + CPP (line 8) + CRSP (line 9) + UMLife Options (UMLO) line 10</t>
  </si>
  <si>
    <t>Compensation effective date:</t>
  </si>
  <si>
    <r>
      <t xml:space="preserve">Parsonage Provided - </t>
    </r>
    <r>
      <rPr>
        <sz val="11"/>
        <color theme="1"/>
        <rFont val="Calibri"/>
        <family val="2"/>
        <scheme val="minor"/>
      </rPr>
      <t xml:space="preserve">you must enter "Y" for Yes or "N" for No </t>
    </r>
  </si>
  <si>
    <r>
      <t>Housing Allowance</t>
    </r>
    <r>
      <rPr>
        <sz val="11"/>
        <color theme="1"/>
        <rFont val="Calibri"/>
        <family val="2"/>
        <scheme val="minor"/>
      </rPr>
      <t xml:space="preserve"> - </t>
    </r>
    <r>
      <rPr>
        <sz val="11"/>
        <color indexed="8"/>
        <rFont val="Calibri"/>
        <family val="2"/>
      </rPr>
      <t xml:space="preserve">Enter the amount paid </t>
    </r>
    <r>
      <rPr>
        <b/>
        <sz val="11"/>
        <color indexed="8"/>
        <rFont val="Calibri"/>
        <family val="2"/>
      </rPr>
      <t>if there is no parsonage</t>
    </r>
  </si>
  <si>
    <r>
      <rPr>
        <b/>
        <sz val="11"/>
        <color indexed="8"/>
        <rFont val="Calibri"/>
        <family val="2"/>
      </rPr>
      <t>Other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(give description)</t>
    </r>
  </si>
  <si>
    <r>
      <rPr>
        <b/>
        <sz val="11"/>
        <color indexed="8"/>
        <rFont val="Calibri"/>
        <family val="2"/>
      </rPr>
      <t xml:space="preserve">Travel:  </t>
    </r>
    <r>
      <rPr>
        <sz val="11"/>
        <color indexed="8"/>
        <rFont val="Calibri"/>
        <family val="2"/>
      </rPr>
      <t>includes actual expenses  for airfare, hotel, etc and/or standard mileage rate (not to exceed IRS rates) for use of personal vehicle.</t>
    </r>
  </si>
  <si>
    <r>
      <rPr>
        <b/>
        <sz val="11"/>
        <color indexed="8"/>
        <rFont val="Calibri"/>
        <family val="2"/>
      </rPr>
      <t xml:space="preserve">Continuing Education: </t>
    </r>
    <r>
      <rPr>
        <sz val="11"/>
        <color indexed="8"/>
        <rFont val="Calibri"/>
        <family val="2"/>
      </rPr>
      <t xml:space="preserve"> books, publications, training seminars, etc</t>
    </r>
  </si>
  <si>
    <r>
      <rPr>
        <b/>
        <sz val="11"/>
        <color indexed="8"/>
        <rFont val="Calibri"/>
        <family val="2"/>
      </rPr>
      <t xml:space="preserve">Other Allowances: </t>
    </r>
    <r>
      <rPr>
        <sz val="11"/>
        <color indexed="8"/>
        <rFont val="Calibri"/>
        <family val="2"/>
      </rPr>
      <t>including things such as parsonage utilites, insurance and maintenance.</t>
    </r>
  </si>
  <si>
    <r>
      <t xml:space="preserve">(Cash provided up front to the pastor and </t>
    </r>
    <r>
      <rPr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vouchered. Please note that the IRS may require receipts in the case of an audit.) Reminder this </t>
    </r>
    <r>
      <rPr>
        <u/>
        <sz val="11"/>
        <color theme="1"/>
        <rFont val="Calibri"/>
        <family val="2"/>
        <scheme val="minor"/>
      </rPr>
      <t>is</t>
    </r>
    <r>
      <rPr>
        <sz val="11"/>
        <color theme="1"/>
        <rFont val="Calibri"/>
        <family val="2"/>
        <scheme val="minor"/>
      </rPr>
      <t xml:space="preserve"> taxable income.</t>
    </r>
  </si>
  <si>
    <r>
      <t xml:space="preserve">(This </t>
    </r>
    <r>
      <rPr>
        <u/>
        <sz val="11"/>
        <color theme="1"/>
        <rFont val="Calibri"/>
        <family val="2"/>
        <scheme val="minor"/>
      </rPr>
      <t>is</t>
    </r>
    <r>
      <rPr>
        <sz val="11"/>
        <color theme="1"/>
        <rFont val="Calibri"/>
        <family val="2"/>
        <scheme val="minor"/>
      </rPr>
      <t xml:space="preserve"> vouchered, and receipts are required for reimbursement.  Please enter the maximum amount that is available for reimbursement)</t>
    </r>
  </si>
  <si>
    <r>
      <rPr>
        <b/>
        <sz val="11"/>
        <color indexed="8"/>
        <rFont val="Calibri"/>
        <family val="2"/>
      </rPr>
      <t>Travel</t>
    </r>
    <r>
      <rPr>
        <sz val="11"/>
        <color theme="1"/>
        <rFont val="Calibri"/>
        <family val="2"/>
        <scheme val="minor"/>
      </rPr>
      <t xml:space="preserve">: </t>
    </r>
    <r>
      <rPr>
        <sz val="11"/>
        <color indexed="8"/>
        <rFont val="Calibri"/>
        <family val="2"/>
      </rPr>
      <t xml:space="preserve"> includes actual expenses  for airfare, hotel, etc and/or standard mileage rate (not to exceed IRS rates) for use of personal vehicle. </t>
    </r>
    <r>
      <rPr>
        <i/>
        <sz val="11"/>
        <color indexed="8"/>
        <rFont val="Calibri"/>
        <family val="2"/>
      </rPr>
      <t xml:space="preserve"> If you have entered this in Worksheet 1, you may not enter it here.</t>
    </r>
  </si>
  <si>
    <r>
      <rPr>
        <b/>
        <sz val="11"/>
        <color theme="1"/>
        <rFont val="Calibri"/>
        <family val="2"/>
        <scheme val="minor"/>
      </rPr>
      <t xml:space="preserve">Continuing Education: </t>
    </r>
    <r>
      <rPr>
        <sz val="11"/>
        <color theme="1"/>
        <rFont val="Calibri"/>
        <family val="2"/>
        <scheme val="minor"/>
      </rPr>
      <t>books, publications, training seminars, etc.</t>
    </r>
    <r>
      <rPr>
        <b/>
        <sz val="11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If you have entered this in Worksheet 1, you may not enter it here.</t>
    </r>
  </si>
  <si>
    <r>
      <rPr>
        <b/>
        <sz val="11"/>
        <color theme="1"/>
        <rFont val="Calibri"/>
        <family val="2"/>
        <scheme val="minor"/>
      </rPr>
      <t>Annual Conference Expenses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 - </t>
    </r>
    <r>
      <rPr>
        <sz val="11"/>
        <color theme="1"/>
        <rFont val="Calibri"/>
        <family val="2"/>
        <scheme val="minor"/>
      </rPr>
      <t>expenses paid by church</t>
    </r>
  </si>
  <si>
    <t>Membership Fees, Dues and/or Entertainment</t>
  </si>
  <si>
    <r>
      <rPr>
        <b/>
        <sz val="11"/>
        <color theme="1"/>
        <rFont val="Calibri"/>
        <family val="2"/>
        <scheme val="minor"/>
      </rPr>
      <t xml:space="preserve">Membership Fees, Dues and/or Entertainment  </t>
    </r>
    <r>
      <rPr>
        <i/>
        <sz val="11"/>
        <color theme="1"/>
        <rFont val="Calibri"/>
        <family val="2"/>
        <scheme val="minor"/>
      </rPr>
      <t xml:space="preserve"> If you have entered this in Worksheet 1, you may not enter it here.</t>
    </r>
  </si>
  <si>
    <r>
      <rPr>
        <b/>
        <sz val="11"/>
        <color indexed="8"/>
        <rFont val="Calibri"/>
        <family val="2"/>
      </rPr>
      <t>Other Reimbursable Expenses</t>
    </r>
    <r>
      <rPr>
        <sz val="11"/>
        <color theme="1"/>
        <rFont val="Calibri"/>
        <family val="2"/>
        <scheme val="minor"/>
      </rPr>
      <t xml:space="preserve"> - (list with breakdown of dollar amount)</t>
    </r>
  </si>
  <si>
    <t>UMLO "UMLifeOptions"</t>
  </si>
  <si>
    <t xml:space="preserve">Is the Flexible Spending Account through the Conference Health Insurance Plan?  Enter Yes or No </t>
  </si>
  <si>
    <t>Is the UMPIP contribution tax-deferred?   Enter Yes or No</t>
  </si>
  <si>
    <r>
      <t xml:space="preserve">This form </t>
    </r>
    <r>
      <rPr>
        <u/>
        <sz val="11"/>
        <color theme="1"/>
        <rFont val="Calibri"/>
        <family val="2"/>
        <scheme val="minor"/>
      </rPr>
      <t>must be</t>
    </r>
    <r>
      <rPr>
        <sz val="11"/>
        <color theme="1"/>
        <rFont val="Calibri"/>
        <family val="2"/>
        <scheme val="minor"/>
      </rPr>
      <t xml:space="preserve"> signed and accompany the pastor compensation form </t>
    </r>
  </si>
  <si>
    <t xml:space="preserve">Comprehensive Protection Plan (CPP) </t>
  </si>
  <si>
    <r>
      <rPr>
        <b/>
        <sz val="11"/>
        <color indexed="8"/>
        <rFont val="Calibri"/>
        <family val="2"/>
      </rPr>
      <t xml:space="preserve">Equitable Compensation - </t>
    </r>
    <r>
      <rPr>
        <sz val="11"/>
        <color indexed="8"/>
        <rFont val="Calibri"/>
        <family val="2"/>
      </rPr>
      <t>This is Equitable Compensation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contribution to pastor salary.</t>
    </r>
  </si>
  <si>
    <t>i.</t>
  </si>
  <si>
    <t>ii.</t>
  </si>
  <si>
    <t>iii.</t>
  </si>
  <si>
    <t>iv.</t>
  </si>
  <si>
    <t>v.</t>
  </si>
  <si>
    <t>vi.</t>
  </si>
  <si>
    <t>vii.</t>
  </si>
  <si>
    <t>Clergy Retirement Security Plan (CRSP DB + DC)</t>
  </si>
  <si>
    <t>1A</t>
  </si>
  <si>
    <t>1B</t>
  </si>
  <si>
    <t>1C</t>
  </si>
  <si>
    <t>1D</t>
  </si>
  <si>
    <t>1E</t>
  </si>
  <si>
    <t>1F</t>
  </si>
  <si>
    <t>1G</t>
  </si>
  <si>
    <t>2A</t>
  </si>
  <si>
    <t>2B</t>
  </si>
  <si>
    <t>2C</t>
  </si>
  <si>
    <t>2D</t>
  </si>
  <si>
    <t>2E</t>
  </si>
  <si>
    <t>2F</t>
  </si>
  <si>
    <t>2G</t>
  </si>
  <si>
    <t>2H</t>
  </si>
  <si>
    <t xml:space="preserve">TOTAL ACCOUNTABLE REIMBURSEMENTS - Add lines 2A-2G </t>
  </si>
  <si>
    <t xml:space="preserve">Cash Allowances - From Line 1G (Worksheet 1) </t>
  </si>
  <si>
    <t>Accountable Reimbursements - Total 2H (Worksheet 2)</t>
  </si>
  <si>
    <t>Conference Health Insurance Pg 1 Line 7</t>
  </si>
  <si>
    <t>line 2H</t>
  </si>
  <si>
    <t>line 7</t>
  </si>
  <si>
    <t>line 8</t>
  </si>
  <si>
    <t>line 9</t>
  </si>
  <si>
    <t>line 10</t>
  </si>
  <si>
    <r>
      <rPr>
        <b/>
        <sz val="11"/>
        <color indexed="8"/>
        <rFont val="Calibri"/>
        <family val="2"/>
      </rPr>
      <t>Accountable Reimbursements</t>
    </r>
    <r>
      <rPr>
        <sz val="11"/>
        <color indexed="8"/>
        <rFont val="Calibri"/>
        <family val="2"/>
      </rPr>
      <t xml:space="preserve">  (from </t>
    </r>
    <r>
      <rPr>
        <b/>
        <sz val="11"/>
        <color indexed="8"/>
        <rFont val="Calibri"/>
        <family val="2"/>
      </rPr>
      <t>worksheet 2</t>
    </r>
    <r>
      <rPr>
        <sz val="11"/>
        <color indexed="8"/>
        <rFont val="Calibri"/>
        <family val="2"/>
      </rPr>
      <t xml:space="preserve">, line 2H) </t>
    </r>
  </si>
  <si>
    <r>
      <t>403B Contribution to Other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than UMPIP</t>
    </r>
    <r>
      <rPr>
        <sz val="11"/>
        <color rgb="FF000000"/>
        <rFont val="Calibri"/>
        <family val="2"/>
      </rPr>
      <t xml:space="preserve"> - This is a contribution to a pension plan held with a bank or investment firm.  </t>
    </r>
    <r>
      <rPr>
        <b/>
        <sz val="11"/>
        <color rgb="FF000000"/>
        <rFont val="Calibri"/>
        <family val="2"/>
      </rPr>
      <t>There must be a voluntary compensation reduction agreement on file with the church and can be a before or after tax contribution.</t>
    </r>
  </si>
  <si>
    <t>Church Contribution  pg 1, line 1</t>
  </si>
  <si>
    <t>line 1G</t>
  </si>
  <si>
    <t>Housing Allow</t>
  </si>
  <si>
    <t xml:space="preserve"> Pg 1  Housing Allowance amount</t>
  </si>
  <si>
    <t xml:space="preserve">Below are the premium rates.  It is calculated on the clergy's age and the spouse's age. </t>
  </si>
  <si>
    <t>Please give a copy of this worksheet to your District Superintendent,</t>
  </si>
  <si>
    <t xml:space="preserve"> your church bookkeeper and the Conference Benefits Officer</t>
  </si>
  <si>
    <r>
      <rPr>
        <b/>
        <sz val="11"/>
        <color indexed="8"/>
        <rFont val="Calibri"/>
        <family val="2"/>
      </rPr>
      <t>Comprehensive Protection Plan (CPP)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</t>
    </r>
    <r>
      <rPr>
        <sz val="9"/>
        <color theme="1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 xml:space="preserve"> (fill in appropriate amount for all pastors serving at least 3/4 time)</t>
    </r>
  </si>
  <si>
    <r>
      <t>Pension Costs (Clergy Retirement Security Plan CRSP DB + DC)</t>
    </r>
    <r>
      <rPr>
        <sz val="11"/>
        <color indexed="8"/>
        <rFont val="Calibri"/>
        <family val="2"/>
      </rPr>
      <t xml:space="preserve"> </t>
    </r>
    <r>
      <rPr>
        <i/>
        <sz val="11"/>
        <color indexed="8"/>
        <rFont val="Calibri"/>
        <family val="2"/>
      </rPr>
      <t xml:space="preserve">                                          </t>
    </r>
    <r>
      <rPr>
        <i/>
        <sz val="9"/>
        <color indexed="8"/>
        <rFont val="Calibri"/>
        <family val="2"/>
      </rPr>
      <t xml:space="preserve"> (fill in appropriate amount for all pastors serving at least 1/2 time)</t>
    </r>
  </si>
  <si>
    <r>
      <t xml:space="preserve">Conference Health Insurance Paid by Local Church </t>
    </r>
    <r>
      <rPr>
        <b/>
        <i/>
        <sz val="9"/>
        <color theme="1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(enter X on appropriate line)</t>
    </r>
  </si>
  <si>
    <t xml:space="preserve">Calculating UMLO for Line 10 </t>
  </si>
  <si>
    <t>Pastor's age</t>
  </si>
  <si>
    <t>yearly premium</t>
  </si>
  <si>
    <t>Spouse's age</t>
  </si>
  <si>
    <t>Total for line 10</t>
  </si>
  <si>
    <r>
      <t xml:space="preserve">UMLO "UMLifeOptions" </t>
    </r>
    <r>
      <rPr>
        <sz val="10"/>
        <color rgb="FFFF0000"/>
        <rFont val="Calibri"/>
        <family val="2"/>
        <scheme val="minor"/>
      </rPr>
      <t xml:space="preserve"> </t>
    </r>
    <r>
      <rPr>
        <sz val="9"/>
        <color rgb="FFFF0000"/>
        <rFont val="Calibri"/>
        <family val="2"/>
        <scheme val="minor"/>
      </rPr>
      <t>(go</t>
    </r>
    <r>
      <rPr>
        <i/>
        <sz val="9"/>
        <color rgb="FFFF0000"/>
        <rFont val="Calibri"/>
        <family val="2"/>
      </rPr>
      <t xml:space="preserve"> to chart on pg 3 for life insurance rates.) fill in the age and yearly premium and it will fill in box 10 for you. THIS LIFE INSURANCE IS NOT OPTIONAL</t>
    </r>
  </si>
  <si>
    <r>
      <t>Parsonage Provided</t>
    </r>
    <r>
      <rPr>
        <sz val="11"/>
        <color theme="1"/>
        <rFont val="Calibri"/>
        <family val="2"/>
        <scheme val="minor"/>
      </rPr>
      <t xml:space="preserve"> </t>
    </r>
  </si>
  <si>
    <r>
      <t>Housing Allowance</t>
    </r>
    <r>
      <rPr>
        <sz val="11"/>
        <color theme="1"/>
        <rFont val="Calibri"/>
        <family val="2"/>
        <scheme val="minor"/>
      </rPr>
      <t/>
    </r>
  </si>
  <si>
    <r>
      <t>Total Payroll Deductions</t>
    </r>
    <r>
      <rPr>
        <sz val="11"/>
        <color rgb="FF000000"/>
        <rFont val="Calibri"/>
        <family val="2"/>
      </rPr>
      <t xml:space="preserve"> - Add lines ii. -  v.</t>
    </r>
  </si>
  <si>
    <r>
      <t xml:space="preserve">Base or Net Salary </t>
    </r>
    <r>
      <rPr>
        <sz val="11"/>
        <color rgb="FF000000"/>
        <rFont val="Calibri"/>
        <family val="2"/>
      </rPr>
      <t>- Subtract line vi. from line i.</t>
    </r>
  </si>
  <si>
    <r>
      <t>* By our signature we acknowledge that we have read the Arrearage Policy of the NM Annual Conference.  This can be found in the conference journal or with the compensation form instructions</t>
    </r>
    <r>
      <rPr>
        <b/>
        <sz val="11"/>
        <color theme="1"/>
        <rFont val="Calibri"/>
        <family val="2"/>
        <scheme val="minor"/>
      </rPr>
      <t xml:space="preserve"> (specifically on page 9 paragraph 6). </t>
    </r>
  </si>
  <si>
    <t>8a</t>
  </si>
  <si>
    <t>9a</t>
  </si>
  <si>
    <t>3a</t>
  </si>
  <si>
    <t>Moving Expenses</t>
  </si>
  <si>
    <t>TOTAL CASH ALLOWANCES - Add lines 1A-1G</t>
  </si>
  <si>
    <t>1H</t>
  </si>
  <si>
    <r>
      <rPr>
        <b/>
        <sz val="11"/>
        <color indexed="8"/>
        <rFont val="Calibri"/>
        <family val="2"/>
      </rPr>
      <t xml:space="preserve">Cash Allowances </t>
    </r>
    <r>
      <rPr>
        <sz val="11"/>
        <color theme="1"/>
        <rFont val="Calibri"/>
        <family val="2"/>
        <scheme val="minor"/>
      </rPr>
      <t xml:space="preserve">(from </t>
    </r>
    <r>
      <rPr>
        <b/>
        <sz val="11"/>
        <color theme="1"/>
        <rFont val="Calibri"/>
        <family val="2"/>
        <scheme val="minor"/>
      </rPr>
      <t>worksheet 1</t>
    </r>
    <r>
      <rPr>
        <sz val="11"/>
        <color theme="1"/>
        <rFont val="Calibri"/>
        <family val="2"/>
        <scheme val="minor"/>
      </rPr>
      <t>, line 1H excluding moving expenses</t>
    </r>
    <r>
      <rPr>
        <b/>
        <sz val="11"/>
        <color indexed="8"/>
        <rFont val="Calibri"/>
        <family val="2"/>
      </rPr>
      <t>)</t>
    </r>
    <r>
      <rPr>
        <sz val="11"/>
        <color indexed="8"/>
        <rFont val="Calibri"/>
        <family val="2"/>
      </rPr>
      <t xml:space="preserve"> 
</t>
    </r>
    <r>
      <rPr>
        <b/>
        <i/>
        <sz val="11"/>
        <color rgb="FFFF0000"/>
        <rFont val="Calibri"/>
        <family val="2"/>
      </rPr>
      <t xml:space="preserve">Reminder this is taxable income. </t>
    </r>
  </si>
  <si>
    <r>
      <t>Pension Costs (Clergy Retirement Security Plan CRSP DB + D</t>
    </r>
    <r>
      <rPr>
        <b/>
        <sz val="11"/>
        <color rgb="FF000000"/>
        <rFont val="Calibri"/>
        <family val="2"/>
      </rPr>
      <t>C)  for moving expenses</t>
    </r>
    <r>
      <rPr>
        <b/>
        <i/>
        <sz val="11"/>
        <color rgb="FF000000"/>
        <rFont val="Calibri"/>
        <family val="2"/>
      </rPr>
      <t xml:space="preserve">  </t>
    </r>
    <r>
      <rPr>
        <i/>
        <sz val="11"/>
        <color indexed="8"/>
        <rFont val="Calibri"/>
        <family val="2"/>
      </rPr>
      <t xml:space="preserve">                                        </t>
    </r>
    <r>
      <rPr>
        <i/>
        <sz val="9"/>
        <color indexed="8"/>
        <rFont val="Calibri"/>
        <family val="2"/>
      </rPr>
      <t xml:space="preserve"> (moving expenses from worksheet 1, line 1G)</t>
    </r>
  </si>
  <si>
    <t xml:space="preserve">                                     </t>
  </si>
  <si>
    <r>
      <rPr>
        <b/>
        <i/>
        <sz val="11"/>
        <color rgb="FF000000"/>
        <rFont val="Calibri"/>
        <family val="2"/>
      </rPr>
      <t xml:space="preserve">4% contribution   </t>
    </r>
    <r>
      <rPr>
        <i/>
        <sz val="11"/>
        <color rgb="FF000000"/>
        <rFont val="Calibri"/>
        <family val="2"/>
      </rPr>
      <t xml:space="preserve">                                </t>
    </r>
  </si>
  <si>
    <t>Identified %</t>
  </si>
  <si>
    <r>
      <t xml:space="preserve">UMPIP Contribution- </t>
    </r>
    <r>
      <rPr>
        <sz val="10"/>
        <color rgb="FF000000"/>
        <rFont val="Calibri"/>
        <family val="2"/>
      </rPr>
      <t xml:space="preserve"> </t>
    </r>
    <r>
      <rPr>
        <b/>
        <sz val="10"/>
        <color rgb="FF000000"/>
        <rFont val="Calibri"/>
        <family val="2"/>
      </rPr>
      <t xml:space="preserve"> An automatic pre-tax payroll deduction of 4% of compensation plus housing will be used for contributions to UMPIP (United Methodist Personal Investment Plan).  The pastor can elect to have a different % as a contribution to UMPIP, however will have to complete a </t>
    </r>
    <r>
      <rPr>
        <b/>
        <i/>
        <u/>
        <sz val="10"/>
        <color rgb="FF000000"/>
        <rFont val="Calibri"/>
        <family val="2"/>
      </rPr>
      <t>Contribution Election Form</t>
    </r>
    <r>
      <rPr>
        <b/>
        <sz val="10"/>
        <color rgb="FF000000"/>
        <rFont val="Calibri"/>
        <family val="2"/>
      </rPr>
      <t xml:space="preserve"> indicating the requested % or to waive out completely.    </t>
    </r>
    <r>
      <rPr>
        <b/>
        <i/>
        <sz val="8"/>
        <color rgb="FF000000"/>
        <rFont val="Calibri"/>
        <family val="2"/>
      </rPr>
      <t>This will be billed by the Board of Pensions on your monthly invoice.</t>
    </r>
    <r>
      <rPr>
        <b/>
        <sz val="8"/>
        <color rgb="FF000000"/>
        <rFont val="Calibri"/>
        <family val="2"/>
      </rPr>
      <t xml:space="preserve">                                                                                                                                                       </t>
    </r>
    <r>
      <rPr>
        <b/>
        <sz val="10"/>
        <color rgb="FF000000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rgb="FF000000"/>
        <rFont val="Calibri"/>
        <family val="2"/>
      </rPr>
      <t xml:space="preserve"> For full CRSP pension benefits, the pastor must contribute </t>
    </r>
    <r>
      <rPr>
        <b/>
        <u/>
        <sz val="10"/>
        <color rgb="FF000000"/>
        <rFont val="Calibri"/>
        <family val="2"/>
      </rPr>
      <t>at least 1%</t>
    </r>
    <r>
      <rPr>
        <b/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 xml:space="preserve">of their compensation plus housing.  Please enter a % in the blue shaded area.   If a dollar amount is requested instead of a %, please enter that amount in the orange shaded area. </t>
    </r>
  </si>
  <si>
    <t>Annual  amount</t>
  </si>
  <si>
    <t>Pastor rate $50,000 Death Benefit,       $50,000 Accidental Death and Dismemberment</t>
  </si>
  <si>
    <t>Spouse Rate    $5,000 Death Benefit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</si>
  <si>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</si>
  <si>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</si>
  <si>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</si>
  <si>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</si>
  <si>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</si>
  <si>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</si>
  <si>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</si>
  <si>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</si>
  <si>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 xml:space="preserve">2020 Rates for UMLO "UM Life Options" </t>
  </si>
  <si>
    <r>
      <t xml:space="preserve"> Appointment:    FT </t>
    </r>
    <r>
      <rPr>
        <b/>
        <sz val="11"/>
        <rFont val="Wingdings"/>
        <charset val="2"/>
      </rPr>
      <t xml:space="preserve"> </t>
    </r>
    <r>
      <rPr>
        <b/>
        <sz val="11"/>
        <rFont val="Calibri"/>
        <family val="2"/>
        <scheme val="minor"/>
      </rPr>
      <t xml:space="preserve">        3/4 </t>
    </r>
    <r>
      <rPr>
        <b/>
        <sz val="11"/>
        <rFont val="Wingdings"/>
        <charset val="2"/>
      </rPr>
      <t xml:space="preserve"> </t>
    </r>
    <r>
      <rPr>
        <b/>
        <sz val="11"/>
        <rFont val="Calibri"/>
        <family val="2"/>
        <scheme val="minor"/>
      </rPr>
      <t xml:space="preserve">      </t>
    </r>
  </si>
  <si>
    <t>Enter the annual amount in area below</t>
  </si>
  <si>
    <t xml:space="preserve"> </t>
  </si>
  <si>
    <t>Pastor or Spouse age as of Jan. 1, 2021</t>
  </si>
  <si>
    <r>
      <rPr>
        <b/>
        <sz val="11"/>
        <rFont val="Calibri"/>
        <family val="2"/>
      </rPr>
      <t xml:space="preserve">Moving Expenses </t>
    </r>
    <r>
      <rPr>
        <sz val="11"/>
        <rFont val="Calibri"/>
        <family val="2"/>
        <scheme val="minor"/>
      </rPr>
      <t xml:space="preserve">(from </t>
    </r>
    <r>
      <rPr>
        <b/>
        <sz val="11"/>
        <rFont val="Calibri"/>
        <family val="2"/>
        <scheme val="minor"/>
      </rPr>
      <t>worksheet 1</t>
    </r>
    <r>
      <rPr>
        <sz val="11"/>
        <rFont val="Calibri"/>
        <family val="2"/>
        <scheme val="minor"/>
      </rPr>
      <t>, line 1G</t>
    </r>
    <r>
      <rPr>
        <b/>
        <sz val="11"/>
        <rFont val="Calibri"/>
        <family val="2"/>
      </rPr>
      <t>)</t>
    </r>
    <r>
      <rPr>
        <sz val="11"/>
        <rFont val="Calibri"/>
        <family val="2"/>
      </rPr>
      <t xml:space="preserve"> 
</t>
    </r>
    <r>
      <rPr>
        <b/>
        <i/>
        <sz val="11"/>
        <rFont val="Calibri"/>
        <family val="2"/>
      </rPr>
      <t xml:space="preserve">Reminder this is taxable income. </t>
    </r>
  </si>
  <si>
    <r>
      <rPr>
        <b/>
        <sz val="11"/>
        <rFont val="Calibri"/>
        <family val="2"/>
      </rPr>
      <t>Comprehensive Protection Plan (CPP)</t>
    </r>
    <r>
      <rPr>
        <b/>
        <sz val="11"/>
        <rFont val="Calibri"/>
        <family val="2"/>
        <scheme val="minor"/>
      </rPr>
      <t xml:space="preserve">  for moving expenses</t>
    </r>
    <r>
      <rPr>
        <sz val="11"/>
        <rFont val="Calibri"/>
        <family val="2"/>
        <scheme val="minor"/>
      </rPr>
      <t xml:space="preserve">                                                                                        </t>
    </r>
    <r>
      <rPr>
        <sz val="9"/>
        <rFont val="Calibri"/>
        <family val="2"/>
        <scheme val="minor"/>
      </rPr>
      <t xml:space="preserve"> </t>
    </r>
    <r>
      <rPr>
        <i/>
        <sz val="9"/>
        <rFont val="Calibri"/>
        <family val="2"/>
        <scheme val="minor"/>
      </rPr>
      <t xml:space="preserve"> (moving expenses from </t>
    </r>
    <r>
      <rPr>
        <b/>
        <i/>
        <sz val="9"/>
        <rFont val="Calibri"/>
        <family val="2"/>
        <scheme val="minor"/>
      </rPr>
      <t>worksheet 1</t>
    </r>
    <r>
      <rPr>
        <i/>
        <sz val="9"/>
        <rFont val="Calibri"/>
        <family val="2"/>
        <scheme val="minor"/>
      </rPr>
      <t>, line 1G)</t>
    </r>
  </si>
  <si>
    <r>
      <t xml:space="preserve">HOUSING EXCLUSION - DO NOT ADD OR SUBTRACT                                                                 </t>
    </r>
    <r>
      <rPr>
        <b/>
        <sz val="11"/>
        <color rgb="FFFF0000"/>
        <rFont val="Calibri"/>
        <family val="2"/>
      </rPr>
      <t>Housing Exclusion Resolution MUST BE INCLUDED W/COMP FORM.</t>
    </r>
  </si>
  <si>
    <t xml:space="preserve"> upgraded vision plan.</t>
  </si>
  <si>
    <t xml:space="preserve"> dental plan premium</t>
  </si>
  <si>
    <r>
      <t>Pastor's Contribution to Health Insurance Premium</t>
    </r>
    <r>
      <rPr>
        <sz val="11"/>
        <color rgb="FF000000"/>
        <rFont val="Calibri"/>
        <family val="2"/>
      </rPr>
      <t xml:space="preserve"> = difference of Church contribution and premium </t>
    </r>
  </si>
  <si>
    <t xml:space="preserve">Flexible Spending Account (FSA/MRA) Or Health Savings account (HSA) </t>
  </si>
  <si>
    <t>Dependent Care Account</t>
  </si>
  <si>
    <t>New Mexico Conference Pastor Compensation Form  2023</t>
  </si>
  <si>
    <t>Pastor only = $9828/year $819/month</t>
  </si>
  <si>
    <t>Pastor +1 = $18,672/year $1,556/month</t>
  </si>
  <si>
    <t>Pastor + family  = $25,306/year $2,128/month</t>
  </si>
  <si>
    <t>New Mexico Conference Pastor Compensation Form 2023</t>
  </si>
  <si>
    <t>Grand Total Compensation Summary For the Charge For 2023</t>
  </si>
  <si>
    <t>2023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</si>
</sst>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_(&quot;$&quot;* #,##0_);_(&quot;$&quot;* \(#,##0\);_(&quot;$&quot;* &quot;-&quot;??_);_(@_)"/>
    <numFmt numFmtId="167" formatCode="[&lt;=9999999]###\-####;\(###\)\ ###\-####"/>
  </numFmts>
  <fonts count="5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name val="Calibri"/>
      <family val="2"/>
      <scheme val="minor"/>
    </font>
    <font>
      <b/>
      <i/>
      <sz val="11"/>
      <color rgb="FFFF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9"/>
      <color indexed="8"/>
      <name val="Calibri"/>
      <family val="2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rgb="FF000000"/>
      <name val="Calibri"/>
      <family val="2"/>
    </font>
    <font>
      <sz val="6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9"/>
      <color rgb="FFFF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u/>
      <sz val="10"/>
      <color rgb="FF000000"/>
      <name val="Calibri"/>
      <family val="2"/>
    </font>
    <font>
      <b/>
      <sz val="11"/>
      <color rgb="FF00B050"/>
      <name val="Calibri"/>
      <family val="2"/>
      <scheme val="minor"/>
    </font>
    <font>
      <b/>
      <sz val="11"/>
      <name val="Wingdings"/>
      <charset val="2"/>
    </font>
    <font>
      <b/>
      <i/>
      <sz val="11"/>
      <color rgb="FF000000"/>
      <name val="Calibri"/>
      <family val="2"/>
    </font>
    <font>
      <b/>
      <sz val="10"/>
      <color rgb="FFFFFFFF"/>
      <name val="Times New Roman"/>
      <family val="1"/>
    </font>
    <font>
      <b/>
      <sz val="10"/>
      <color rgb="FF000000"/>
      <name val="Times New Roman"/>
      <family val="1"/>
    </font>
    <font>
      <b/>
      <sz val="7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8"/>
      <color rgb="FF000000"/>
      <name val="Calibri"/>
      <family val="2"/>
    </font>
    <font>
      <i/>
      <sz val="9"/>
      <color rgb="FF000000"/>
      <name val="Calibri"/>
      <family val="2"/>
    </font>
    <font>
      <b/>
      <i/>
      <sz val="8"/>
      <color rgb="FF000000"/>
      <name val="Calibri"/>
      <family val="2"/>
    </font>
    <font>
      <b/>
      <sz val="8"/>
      <color rgb="FF000000"/>
      <name val="Calibri"/>
      <family val="2"/>
    </font>
    <font>
      <b/>
      <i/>
      <u/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</fills>
  <borders count="1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/>
      <right style="thick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ck">
        <color auto="1"/>
      </bottom>
      <diagonal/>
    </border>
    <border>
      <left style="medium">
        <color auto="1"/>
      </left>
      <right/>
      <top style="double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medium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451">
    <xf numFmtId="0" fontId="0" fillId="0" borderId="0" xfId="0"/>
    <xf numFmtId="4" fontId="0" fillId="0" borderId="0" xfId="0" applyNumberFormat="1"/>
    <xf numFmtId="164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7" fillId="2" borderId="0" xfId="0" applyFont="1" applyFill="1"/>
    <xf numFmtId="0" fontId="6" fillId="2" borderId="0" xfId="0" applyFont="1" applyFill="1" applyAlignment="1">
      <alignment wrapText="1"/>
    </xf>
    <xf numFmtId="4" fontId="6" fillId="2" borderId="0" xfId="0" applyNumberFormat="1" applyFont="1" applyFill="1" applyAlignment="1">
      <alignment wrapText="1"/>
    </xf>
    <xf numFmtId="0" fontId="0" fillId="2" borderId="0" xfId="0" applyFill="1" applyAlignment="1">
      <alignment wrapText="1"/>
    </xf>
    <xf numFmtId="9" fontId="0" fillId="2" borderId="0" xfId="0" applyNumberFormat="1" applyFill="1"/>
    <xf numFmtId="0" fontId="0" fillId="2" borderId="0" xfId="0" applyFill="1"/>
    <xf numFmtId="0" fontId="8" fillId="2" borderId="0" xfId="0" applyFont="1" applyFill="1" applyAlignment="1">
      <alignment horizontal="center" wrapText="1"/>
    </xf>
    <xf numFmtId="4" fontId="0" fillId="2" borderId="0" xfId="0" applyNumberFormat="1" applyFill="1" applyAlignment="1">
      <alignment wrapText="1"/>
    </xf>
    <xf numFmtId="0" fontId="0" fillId="2" borderId="1" xfId="0" applyFill="1" applyBorder="1" applyAlignment="1">
      <alignment horizontal="center"/>
    </xf>
    <xf numFmtId="0" fontId="12" fillId="0" borderId="0" xfId="0" applyFont="1"/>
    <xf numFmtId="0" fontId="0" fillId="2" borderId="3" xfId="0" applyFill="1" applyBorder="1" applyAlignment="1">
      <alignment horizontal="center"/>
    </xf>
    <xf numFmtId="0" fontId="12" fillId="0" borderId="8" xfId="0" applyFont="1" applyBorder="1" applyAlignment="1">
      <alignment horizontal="left"/>
    </xf>
    <xf numFmtId="0" fontId="0" fillId="2" borderId="0" xfId="0" applyFill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4" fillId="2" borderId="0" xfId="0" applyFont="1" applyFill="1" applyAlignment="1">
      <alignment horizontal="center"/>
    </xf>
    <xf numFmtId="0" fontId="0" fillId="2" borderId="20" xfId="0" applyFill="1" applyBorder="1"/>
    <xf numFmtId="4" fontId="0" fillId="2" borderId="0" xfId="0" applyNumberFormat="1" applyFill="1"/>
    <xf numFmtId="0" fontId="0" fillId="2" borderId="0" xfId="0" applyFill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0" fontId="9" fillId="2" borderId="0" xfId="0" applyFont="1" applyFill="1" applyAlignment="1">
      <alignment horizontal="center"/>
    </xf>
    <xf numFmtId="0" fontId="5" fillId="2" borderId="0" xfId="0" applyFont="1" applyFill="1"/>
    <xf numFmtId="0" fontId="0" fillId="2" borderId="13" xfId="0" applyFill="1" applyBorder="1" applyAlignment="1">
      <alignment horizontal="center"/>
    </xf>
    <xf numFmtId="4" fontId="0" fillId="2" borderId="12" xfId="0" applyNumberFormat="1" applyFill="1" applyBorder="1" applyAlignment="1" applyProtection="1">
      <alignment horizontal="right" wrapText="1"/>
      <protection locked="0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4" fontId="0" fillId="2" borderId="7" xfId="0" applyNumberFormat="1" applyFill="1" applyBorder="1" applyProtection="1">
      <protection locked="0"/>
    </xf>
    <xf numFmtId="14" fontId="4" fillId="2" borderId="7" xfId="0" applyNumberFormat="1" applyFont="1" applyFill="1" applyBorder="1" applyAlignment="1">
      <alignment horizontal="center" vertical="center" wrapText="1"/>
    </xf>
    <xf numFmtId="164" fontId="0" fillId="2" borderId="3" xfId="0" applyNumberFormat="1" applyFill="1" applyBorder="1" applyProtection="1">
      <protection locked="0"/>
    </xf>
    <xf numFmtId="164" fontId="0" fillId="2" borderId="2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164" fontId="0" fillId="0" borderId="10" xfId="0" applyNumberFormat="1" applyBorder="1" applyAlignment="1">
      <alignment horizontal="right"/>
    </xf>
    <xf numFmtId="0" fontId="0" fillId="2" borderId="5" xfId="0" applyFill="1" applyBorder="1"/>
    <xf numFmtId="164" fontId="0" fillId="2" borderId="1" xfId="0" applyNumberFormat="1" applyFill="1" applyBorder="1" applyAlignment="1" applyProtection="1">
      <alignment horizontal="right" vertical="center"/>
      <protection locked="0"/>
    </xf>
    <xf numFmtId="44" fontId="5" fillId="4" borderId="1" xfId="2" applyNumberFormat="1" applyFont="1" applyFill="1" applyBorder="1" applyAlignment="1">
      <alignment horizontal="right"/>
    </xf>
    <xf numFmtId="44" fontId="5" fillId="4" borderId="23" xfId="2" applyNumberFormat="1" applyFont="1" applyFill="1" applyBorder="1" applyAlignment="1">
      <alignment horizontal="right" wrapText="1"/>
    </xf>
    <xf numFmtId="44" fontId="5" fillId="4" borderId="1" xfId="2" applyNumberFormat="1" applyFont="1" applyFill="1" applyBorder="1" applyAlignment="1">
      <alignment horizontal="right" wrapText="1"/>
    </xf>
    <xf numFmtId="164" fontId="0" fillId="0" borderId="1" xfId="0" applyNumberFormat="1" applyBorder="1" applyAlignment="1" applyProtection="1">
      <alignment horizontal="right"/>
      <protection locked="0"/>
    </xf>
    <xf numFmtId="0" fontId="5" fillId="2" borderId="1" xfId="0" applyFont="1" applyFill="1" applyBorder="1" applyAlignment="1">
      <alignment horizontal="center" wrapText="1"/>
    </xf>
    <xf numFmtId="4" fontId="0" fillId="2" borderId="1" xfId="0" applyNumberFormat="1" applyFill="1" applyBorder="1" applyAlignment="1" applyProtection="1">
      <alignment horizontal="right" wrapText="1"/>
      <protection locked="0"/>
    </xf>
    <xf numFmtId="0" fontId="5" fillId="2" borderId="10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0" fontId="4" fillId="2" borderId="0" xfId="0" applyFont="1" applyFill="1" applyAlignment="1">
      <alignment vertical="center" wrapText="1"/>
    </xf>
    <xf numFmtId="164" fontId="0" fillId="3" borderId="0" xfId="0" applyNumberFormat="1" applyFill="1" applyAlignment="1">
      <alignment horizontal="center" wrapText="1"/>
    </xf>
    <xf numFmtId="0" fontId="0" fillId="2" borderId="0" xfId="0" applyFill="1" applyAlignment="1">
      <alignment horizontal="right" wrapText="1"/>
    </xf>
    <xf numFmtId="0" fontId="0" fillId="2" borderId="0" xfId="0" applyFill="1" applyAlignment="1">
      <alignment horizontal="right"/>
    </xf>
    <xf numFmtId="0" fontId="0" fillId="2" borderId="9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0" fillId="2" borderId="3" xfId="0" applyFill="1" applyBorder="1" applyAlignment="1">
      <alignment horizontal="center" vertical="center" wrapText="1"/>
    </xf>
    <xf numFmtId="0" fontId="0" fillId="5" borderId="56" xfId="0" applyFill="1" applyBorder="1" applyAlignment="1">
      <alignment horizontal="center" vertical="center"/>
    </xf>
    <xf numFmtId="4" fontId="0" fillId="2" borderId="56" xfId="0" applyNumberFormat="1" applyFill="1" applyBorder="1" applyAlignment="1" applyProtection="1">
      <alignment horizontal="right" vertical="center"/>
      <protection locked="0"/>
    </xf>
    <xf numFmtId="0" fontId="0" fillId="2" borderId="0" xfId="0" applyFill="1" applyAlignment="1">
      <alignment horizontal="left" wrapText="1"/>
    </xf>
    <xf numFmtId="0" fontId="4" fillId="2" borderId="63" xfId="0" applyFont="1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164" fontId="0" fillId="2" borderId="52" xfId="0" applyNumberFormat="1" applyFill="1" applyBorder="1" applyAlignment="1" applyProtection="1">
      <alignment horizontal="right" vertical="center"/>
      <protection locked="0"/>
    </xf>
    <xf numFmtId="0" fontId="0" fillId="2" borderId="66" xfId="0" applyFill="1" applyBorder="1" applyAlignment="1">
      <alignment horizontal="center" vertical="center"/>
    </xf>
    <xf numFmtId="0" fontId="0" fillId="2" borderId="70" xfId="0" applyFill="1" applyBorder="1"/>
    <xf numFmtId="0" fontId="0" fillId="2" borderId="70" xfId="0" applyFill="1" applyBorder="1" applyAlignment="1">
      <alignment horizontal="center" vertical="center"/>
    </xf>
    <xf numFmtId="164" fontId="0" fillId="4" borderId="71" xfId="0" applyNumberFormat="1" applyFill="1" applyBorder="1" applyAlignment="1">
      <alignment horizontal="right" vertical="center"/>
    </xf>
    <xf numFmtId="0" fontId="0" fillId="2" borderId="72" xfId="0" applyFill="1" applyBorder="1" applyAlignment="1">
      <alignment horizontal="center" vertical="center"/>
    </xf>
    <xf numFmtId="0" fontId="0" fillId="2" borderId="56" xfId="0" applyFill="1" applyBorder="1" applyAlignment="1">
      <alignment horizontal="center" vertical="center"/>
    </xf>
    <xf numFmtId="164" fontId="4" fillId="4" borderId="66" xfId="0" applyNumberFormat="1" applyFont="1" applyFill="1" applyBorder="1" applyAlignment="1">
      <alignment horizontal="right" vertical="center"/>
    </xf>
    <xf numFmtId="164" fontId="0" fillId="4" borderId="3" xfId="0" applyNumberFormat="1" applyFill="1" applyBorder="1" applyAlignment="1">
      <alignment horizontal="right" vertical="center"/>
    </xf>
    <xf numFmtId="0" fontId="11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4" fillId="2" borderId="24" xfId="0" applyFont="1" applyFill="1" applyBorder="1" applyAlignment="1">
      <alignment vertical="center" wrapText="1"/>
    </xf>
    <xf numFmtId="0" fontId="4" fillId="2" borderId="75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vertical="center" wrapText="1"/>
    </xf>
    <xf numFmtId="0" fontId="4" fillId="2" borderId="76" xfId="0" applyFont="1" applyFill="1" applyBorder="1" applyAlignment="1">
      <alignment vertical="center" wrapText="1"/>
    </xf>
    <xf numFmtId="164" fontId="0" fillId="3" borderId="61" xfId="0" applyNumberFormat="1" applyFill="1" applyBorder="1" applyAlignment="1">
      <alignment horizontal="center" wrapText="1"/>
    </xf>
    <xf numFmtId="0" fontId="6" fillId="2" borderId="60" xfId="0" applyFont="1" applyFill="1" applyBorder="1" applyAlignment="1">
      <alignment wrapText="1"/>
    </xf>
    <xf numFmtId="0" fontId="0" fillId="2" borderId="60" xfId="0" applyFill="1" applyBorder="1" applyAlignment="1">
      <alignment horizontal="center" vertical="center"/>
    </xf>
    <xf numFmtId="164" fontId="0" fillId="3" borderId="76" xfId="0" applyNumberFormat="1" applyFill="1" applyBorder="1" applyAlignment="1">
      <alignment horizontal="center" wrapText="1"/>
    </xf>
    <xf numFmtId="0" fontId="0" fillId="0" borderId="6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4" fillId="2" borderId="0" xfId="0" applyFont="1" applyFill="1" applyAlignment="1">
      <alignment horizontal="center" vertical="top" wrapText="1"/>
    </xf>
    <xf numFmtId="0" fontId="0" fillId="2" borderId="0" xfId="0" applyFill="1" applyAlignment="1">
      <alignment horizontal="center" vertical="center"/>
    </xf>
    <xf numFmtId="16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left" vertical="top" wrapText="1"/>
    </xf>
    <xf numFmtId="0" fontId="4" fillId="2" borderId="77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right"/>
    </xf>
    <xf numFmtId="0" fontId="5" fillId="2" borderId="0" xfId="0" applyFont="1" applyFill="1" applyAlignment="1">
      <alignment horizontal="right" wrapText="1"/>
    </xf>
    <xf numFmtId="0" fontId="10" fillId="2" borderId="0" xfId="0" applyFont="1" applyFill="1" applyAlignment="1">
      <alignment horizontal="left" wrapText="1"/>
    </xf>
    <xf numFmtId="164" fontId="0" fillId="2" borderId="70" xfId="0" applyNumberFormat="1" applyFill="1" applyBorder="1" applyAlignment="1">
      <alignment horizontal="right"/>
    </xf>
    <xf numFmtId="0" fontId="4" fillId="2" borderId="70" xfId="0" applyFont="1" applyFill="1" applyBorder="1" applyAlignment="1">
      <alignment wrapText="1"/>
    </xf>
    <xf numFmtId="0" fontId="0" fillId="2" borderId="70" xfId="0" applyFill="1" applyBorder="1" applyAlignment="1">
      <alignment wrapText="1"/>
    </xf>
    <xf numFmtId="0" fontId="0" fillId="2" borderId="80" xfId="0" applyFill="1" applyBorder="1" applyAlignment="1">
      <alignment vertical="center"/>
    </xf>
    <xf numFmtId="0" fontId="0" fillId="2" borderId="80" xfId="0" applyFill="1" applyBorder="1" applyAlignment="1">
      <alignment horizontal="center" vertical="center"/>
    </xf>
    <xf numFmtId="164" fontId="0" fillId="2" borderId="80" xfId="0" applyNumberFormat="1" applyFill="1" applyBorder="1" applyAlignment="1" applyProtection="1">
      <alignment horizontal="right" vertical="center"/>
      <protection locked="0"/>
    </xf>
    <xf numFmtId="0" fontId="4" fillId="2" borderId="84" xfId="0" applyFont="1" applyFill="1" applyBorder="1" applyAlignment="1">
      <alignment horizontal="center" vertical="center" wrapText="1"/>
    </xf>
    <xf numFmtId="0" fontId="0" fillId="2" borderId="85" xfId="0" applyFill="1" applyBorder="1" applyAlignment="1">
      <alignment horizontal="center" vertical="center" wrapText="1"/>
    </xf>
    <xf numFmtId="0" fontId="4" fillId="2" borderId="86" xfId="0" applyFont="1" applyFill="1" applyBorder="1" applyAlignment="1">
      <alignment horizontal="left" vertical="top"/>
    </xf>
    <xf numFmtId="0" fontId="0" fillId="2" borderId="60" xfId="0" applyFill="1" applyBorder="1"/>
    <xf numFmtId="0" fontId="0" fillId="2" borderId="60" xfId="0" applyFill="1" applyBorder="1" applyAlignment="1">
      <alignment vertical="center"/>
    </xf>
    <xf numFmtId="0" fontId="0" fillId="2" borderId="65" xfId="0" applyFill="1" applyBorder="1"/>
    <xf numFmtId="0" fontId="0" fillId="2" borderId="88" xfId="0" applyFill="1" applyBorder="1" applyAlignment="1">
      <alignment horizontal="center"/>
    </xf>
    <xf numFmtId="164" fontId="0" fillId="4" borderId="89" xfId="0" applyNumberFormat="1" applyFill="1" applyBorder="1"/>
    <xf numFmtId="0" fontId="4" fillId="2" borderId="86" xfId="0" applyFont="1" applyFill="1" applyBorder="1" applyAlignment="1">
      <alignment vertical="top"/>
    </xf>
    <xf numFmtId="0" fontId="0" fillId="0" borderId="60" xfId="0" applyBorder="1"/>
    <xf numFmtId="0" fontId="0" fillId="2" borderId="60" xfId="0" applyFill="1" applyBorder="1" applyAlignment="1">
      <alignment horizontal="right" wrapText="1"/>
    </xf>
    <xf numFmtId="0" fontId="0" fillId="2" borderId="93" xfId="0" applyFill="1" applyBorder="1" applyAlignment="1">
      <alignment horizontal="center"/>
    </xf>
    <xf numFmtId="164" fontId="0" fillId="4" borderId="94" xfId="0" applyNumberFormat="1" applyFill="1" applyBorder="1" applyAlignment="1">
      <alignment horizontal="right"/>
    </xf>
    <xf numFmtId="0" fontId="0" fillId="2" borderId="1" xfId="0" applyFill="1" applyBorder="1"/>
    <xf numFmtId="0" fontId="0" fillId="2" borderId="7" xfId="0" applyFill="1" applyBorder="1"/>
    <xf numFmtId="0" fontId="4" fillId="2" borderId="0" xfId="0" applyFont="1" applyFill="1" applyAlignment="1">
      <alignment horizontal="right" wrapText="1"/>
    </xf>
    <xf numFmtId="0" fontId="0" fillId="2" borderId="0" xfId="0" applyFill="1" applyAlignment="1" applyProtection="1">
      <alignment horizontal="left"/>
      <protection locked="0"/>
    </xf>
    <xf numFmtId="166" fontId="14" fillId="2" borderId="0" xfId="1" applyNumberFormat="1" applyFill="1"/>
    <xf numFmtId="14" fontId="0" fillId="2" borderId="6" xfId="0" applyNumberFormat="1" applyFill="1" applyBorder="1" applyAlignment="1" applyProtection="1">
      <alignment wrapText="1"/>
      <protection locked="0"/>
    </xf>
    <xf numFmtId="0" fontId="4" fillId="2" borderId="0" xfId="0" applyFont="1" applyFill="1" applyAlignment="1">
      <alignment horizontal="right" vertical="center" wrapText="1"/>
    </xf>
    <xf numFmtId="164" fontId="5" fillId="4" borderId="1" xfId="2" applyNumberFormat="1" applyFont="1" applyFill="1" applyBorder="1" applyAlignment="1">
      <alignment horizontal="right"/>
    </xf>
    <xf numFmtId="0" fontId="18" fillId="0" borderId="27" xfId="0" applyFont="1" applyBorder="1" applyAlignment="1">
      <alignment horizontal="center" wrapText="1"/>
    </xf>
    <xf numFmtId="0" fontId="18" fillId="0" borderId="31" xfId="0" applyFont="1" applyBorder="1" applyAlignment="1">
      <alignment horizont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 wrapText="1"/>
    </xf>
    <xf numFmtId="164" fontId="5" fillId="4" borderId="22" xfId="2" applyNumberFormat="1" applyFont="1" applyFill="1" applyBorder="1" applyAlignment="1">
      <alignment horizontal="right"/>
    </xf>
    <xf numFmtId="164" fontId="5" fillId="4" borderId="23" xfId="2" applyNumberFormat="1" applyFont="1" applyFill="1" applyBorder="1" applyAlignment="1">
      <alignment horizontal="right" wrapText="1"/>
    </xf>
    <xf numFmtId="165" fontId="4" fillId="4" borderId="1" xfId="2" applyNumberFormat="1" applyFont="1" applyFill="1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7" fontId="5" fillId="4" borderId="1" xfId="2" applyNumberFormat="1" applyFont="1" applyFill="1" applyBorder="1" applyAlignment="1">
      <alignment horizontal="right"/>
    </xf>
    <xf numFmtId="164" fontId="5" fillId="4" borderId="5" xfId="2" applyNumberFormat="1" applyFont="1" applyFill="1" applyBorder="1" applyAlignment="1">
      <alignment horizontal="right"/>
    </xf>
    <xf numFmtId="164" fontId="2" fillId="2" borderId="79" xfId="0" applyNumberFormat="1" applyFont="1" applyFill="1" applyBorder="1" applyAlignment="1" applyProtection="1">
      <alignment horizontal="center" wrapText="1"/>
      <protection locked="0"/>
    </xf>
    <xf numFmtId="1" fontId="0" fillId="0" borderId="78" xfId="0" applyNumberFormat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right" vertical="center"/>
    </xf>
    <xf numFmtId="0" fontId="29" fillId="2" borderId="1" xfId="0" applyFont="1" applyFill="1" applyBorder="1" applyAlignment="1">
      <alignment horizontal="center" wrapText="1"/>
    </xf>
    <xf numFmtId="4" fontId="0" fillId="0" borderId="0" xfId="0" applyNumberFormat="1" applyAlignment="1">
      <alignment horizontal="center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4" fontId="21" fillId="2" borderId="0" xfId="0" applyNumberFormat="1" applyFont="1" applyFill="1" applyAlignment="1">
      <alignment horizontal="center"/>
    </xf>
    <xf numFmtId="164" fontId="18" fillId="8" borderId="27" xfId="0" applyNumberFormat="1" applyFont="1" applyFill="1" applyBorder="1" applyAlignment="1">
      <alignment horizontal="right" wrapText="1"/>
    </xf>
    <xf numFmtId="44" fontId="18" fillId="0" borderId="31" xfId="0" applyNumberFormat="1" applyFont="1" applyBorder="1" applyAlignment="1" applyProtection="1">
      <alignment horizontal="right" wrapText="1"/>
      <protection locked="0"/>
    </xf>
    <xf numFmtId="0" fontId="18" fillId="0" borderId="31" xfId="0" applyFont="1" applyBorder="1" applyAlignment="1" applyProtection="1">
      <alignment horizontal="right" wrapText="1"/>
      <protection locked="0"/>
    </xf>
    <xf numFmtId="44" fontId="18" fillId="0" borderId="40" xfId="0" applyNumberFormat="1" applyFont="1" applyBorder="1" applyAlignment="1" applyProtection="1">
      <alignment horizontal="right" wrapText="1"/>
      <protection locked="0"/>
    </xf>
    <xf numFmtId="164" fontId="18" fillId="8" borderId="44" xfId="0" applyNumberFormat="1" applyFont="1" applyFill="1" applyBorder="1" applyAlignment="1">
      <alignment horizontal="right" wrapText="1"/>
    </xf>
    <xf numFmtId="164" fontId="18" fillId="8" borderId="48" xfId="0" applyNumberFormat="1" applyFont="1" applyFill="1" applyBorder="1" applyAlignment="1">
      <alignment horizontal="right" wrapText="1"/>
    </xf>
    <xf numFmtId="0" fontId="0" fillId="2" borderId="52" xfId="0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0" fillId="2" borderId="6" xfId="0" applyFill="1" applyBorder="1" applyAlignment="1">
      <alignment horizontal="center"/>
    </xf>
    <xf numFmtId="0" fontId="4" fillId="2" borderId="5" xfId="0" applyFont="1" applyFill="1" applyBorder="1" applyAlignment="1">
      <alignment horizontal="left" wrapText="1"/>
    </xf>
    <xf numFmtId="0" fontId="0" fillId="2" borderId="8" xfId="0" applyFill="1" applyBorder="1" applyAlignment="1">
      <alignment horizontal="left" wrapText="1"/>
    </xf>
    <xf numFmtId="0" fontId="0" fillId="2" borderId="19" xfId="0" applyFill="1" applyBorder="1" applyAlignment="1">
      <alignment horizontal="left" wrapText="1"/>
    </xf>
    <xf numFmtId="0" fontId="18" fillId="4" borderId="32" xfId="0" applyFont="1" applyFill="1" applyBorder="1" applyAlignment="1">
      <alignment horizontal="center" wrapText="1"/>
    </xf>
    <xf numFmtId="0" fontId="18" fillId="4" borderId="33" xfId="0" applyFont="1" applyFill="1" applyBorder="1" applyAlignment="1">
      <alignment horizontal="center" wrapText="1"/>
    </xf>
    <xf numFmtId="0" fontId="18" fillId="4" borderId="34" xfId="0" applyFont="1" applyFill="1" applyBorder="1" applyAlignment="1">
      <alignment horizontal="center" wrapText="1"/>
    </xf>
    <xf numFmtId="0" fontId="19" fillId="6" borderId="28" xfId="0" applyFont="1" applyFill="1" applyBorder="1" applyAlignment="1">
      <alignment horizontal="left" wrapText="1"/>
    </xf>
    <xf numFmtId="0" fontId="0" fillId="0" borderId="29" xfId="0" applyBorder="1"/>
    <xf numFmtId="0" fontId="0" fillId="0" borderId="30" xfId="0" applyBorder="1"/>
    <xf numFmtId="0" fontId="18" fillId="4" borderId="95" xfId="0" applyFont="1" applyFill="1" applyBorder="1" applyAlignment="1">
      <alignment horizontal="center" wrapText="1"/>
    </xf>
    <xf numFmtId="0" fontId="18" fillId="4" borderId="38" xfId="0" applyFont="1" applyFill="1" applyBorder="1" applyAlignment="1">
      <alignment horizontal="center" wrapText="1"/>
    </xf>
    <xf numFmtId="0" fontId="18" fillId="4" borderId="39" xfId="0" applyFont="1" applyFill="1" applyBorder="1" applyAlignment="1">
      <alignment horizontal="center" wrapText="1"/>
    </xf>
    <xf numFmtId="0" fontId="0" fillId="5" borderId="52" xfId="0" applyFill="1" applyBorder="1" applyAlignment="1">
      <alignment horizontal="center"/>
    </xf>
    <xf numFmtId="164" fontId="0" fillId="4" borderId="56" xfId="0" applyNumberFormat="1" applyFill="1" applyBorder="1" applyAlignment="1">
      <alignment horizontal="right" vertical="center"/>
    </xf>
    <xf numFmtId="164" fontId="0" fillId="2" borderId="0" xfId="0" applyNumberFormat="1" applyFill="1"/>
    <xf numFmtId="164" fontId="0" fillId="4" borderId="97" xfId="0" applyNumberFormat="1" applyFill="1" applyBorder="1"/>
    <xf numFmtId="4" fontId="0" fillId="2" borderId="0" xfId="0" applyNumberFormat="1" applyFill="1" applyAlignment="1">
      <alignment horizontal="right" vertical="center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2" borderId="98" xfId="0" applyFill="1" applyBorder="1" applyProtection="1">
      <protection locked="0"/>
    </xf>
    <xf numFmtId="164" fontId="0" fillId="2" borderId="97" xfId="0" applyNumberFormat="1" applyFill="1" applyBorder="1" applyProtection="1">
      <protection locked="0"/>
    </xf>
    <xf numFmtId="0" fontId="0" fillId="2" borderId="97" xfId="0" applyFill="1" applyBorder="1" applyProtection="1">
      <protection locked="0"/>
    </xf>
    <xf numFmtId="164" fontId="0" fillId="0" borderId="97" xfId="0" applyNumberFormat="1" applyBorder="1" applyProtection="1">
      <protection locked="0"/>
    </xf>
    <xf numFmtId="0" fontId="11" fillId="2" borderId="16" xfId="0" applyFont="1" applyFill="1" applyBorder="1" applyAlignment="1">
      <alignment horizontal="center"/>
    </xf>
    <xf numFmtId="14" fontId="16" fillId="2" borderId="13" xfId="0" applyNumberFormat="1" applyFont="1" applyFill="1" applyBorder="1" applyAlignment="1" applyProtection="1">
      <alignment horizontal="left"/>
      <protection locked="0"/>
    </xf>
    <xf numFmtId="167" fontId="16" fillId="2" borderId="103" xfId="0" applyNumberFormat="1" applyFont="1" applyFill="1" applyBorder="1" applyAlignment="1" applyProtection="1">
      <alignment horizontal="left"/>
      <protection locked="0"/>
    </xf>
    <xf numFmtId="4" fontId="36" fillId="0" borderId="0" xfId="0" applyNumberFormat="1" applyFont="1"/>
    <xf numFmtId="164" fontId="0" fillId="4" borderId="66" xfId="0" applyNumberFormat="1" applyFill="1" applyBorder="1" applyAlignment="1">
      <alignment horizontal="right"/>
    </xf>
    <xf numFmtId="4" fontId="7" fillId="2" borderId="0" xfId="0" applyNumberFormat="1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0" fontId="16" fillId="2" borderId="105" xfId="0" applyFont="1" applyFill="1" applyBorder="1" applyAlignment="1">
      <alignment horizontal="left"/>
    </xf>
    <xf numFmtId="0" fontId="0" fillId="0" borderId="0" xfId="0" applyFont="1"/>
    <xf numFmtId="39" fontId="0" fillId="0" borderId="0" xfId="0" applyNumberFormat="1"/>
    <xf numFmtId="39" fontId="0" fillId="0" borderId="0" xfId="1" applyNumberFormat="1" applyFont="1"/>
    <xf numFmtId="0" fontId="18" fillId="4" borderId="37" xfId="0" applyFont="1" applyFill="1" applyBorder="1" applyAlignment="1">
      <alignment horizontal="center" wrapText="1"/>
    </xf>
    <xf numFmtId="7" fontId="18" fillId="7" borderId="11" xfId="0" applyNumberFormat="1" applyFont="1" applyFill="1" applyBorder="1" applyAlignment="1">
      <alignment horizontal="center" wrapText="1"/>
    </xf>
    <xf numFmtId="0" fontId="18" fillId="0" borderId="2" xfId="0" applyFont="1" applyBorder="1" applyAlignment="1">
      <alignment wrapText="1"/>
    </xf>
    <xf numFmtId="0" fontId="18" fillId="0" borderId="20" xfId="0" applyFont="1" applyFill="1" applyBorder="1" applyAlignment="1">
      <alignment horizontal="left" wrapText="1"/>
    </xf>
    <xf numFmtId="164" fontId="18" fillId="7" borderId="2" xfId="0" applyNumberFormat="1" applyFont="1" applyFill="1" applyBorder="1" applyAlignment="1">
      <alignment horizontal="center" wrapText="1"/>
    </xf>
    <xf numFmtId="0" fontId="44" fillId="6" borderId="3" xfId="0" applyFont="1" applyFill="1" applyBorder="1" applyAlignment="1">
      <alignment horizontal="center" wrapText="1"/>
    </xf>
    <xf numFmtId="7" fontId="18" fillId="7" borderId="2" xfId="0" applyNumberFormat="1" applyFont="1" applyFill="1" applyBorder="1" applyAlignment="1">
      <alignment horizontal="center" wrapText="1"/>
    </xf>
    <xf numFmtId="0" fontId="19" fillId="6" borderId="20" xfId="0" applyFont="1" applyFill="1" applyBorder="1" applyAlignment="1">
      <alignment wrapText="1"/>
    </xf>
    <xf numFmtId="0" fontId="44" fillId="6" borderId="9" xfId="0" applyFont="1" applyFill="1" applyBorder="1" applyAlignment="1">
      <alignment horizontal="center" wrapText="1"/>
    </xf>
    <xf numFmtId="9" fontId="18" fillId="9" borderId="13" xfId="0" applyNumberFormat="1" applyFont="1" applyFill="1" applyBorder="1" applyAlignment="1" applyProtection="1">
      <alignment horizontal="center" wrapText="1"/>
      <protection locked="0"/>
    </xf>
    <xf numFmtId="0" fontId="28" fillId="6" borderId="13" xfId="0" applyFont="1" applyFill="1" applyBorder="1" applyAlignment="1">
      <alignment horizontal="center" wrapText="1"/>
    </xf>
    <xf numFmtId="0" fontId="10" fillId="4" borderId="14" xfId="0" applyFont="1" applyFill="1" applyBorder="1" applyAlignment="1">
      <alignment horizontal="center" vertical="center" wrapText="1"/>
    </xf>
    <xf numFmtId="164" fontId="10" fillId="4" borderId="97" xfId="0" applyNumberFormat="1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49" fillId="11" borderId="98" xfId="0" applyFont="1" applyFill="1" applyBorder="1" applyAlignment="1">
      <alignment horizontal="center"/>
    </xf>
    <xf numFmtId="164" fontId="49" fillId="11" borderId="98" xfId="0" applyNumberFormat="1" applyFont="1" applyFill="1" applyBorder="1" applyAlignment="1">
      <alignment horizontal="center"/>
    </xf>
    <xf numFmtId="0" fontId="49" fillId="3" borderId="106" xfId="0" applyFont="1" applyFill="1" applyBorder="1" applyAlignment="1">
      <alignment horizontal="center"/>
    </xf>
    <xf numFmtId="164" fontId="49" fillId="3" borderId="106" xfId="0" applyNumberFormat="1" applyFont="1" applyFill="1" applyBorder="1" applyAlignment="1">
      <alignment horizontal="center"/>
    </xf>
    <xf numFmtId="0" fontId="49" fillId="11" borderId="106" xfId="0" applyFont="1" applyFill="1" applyBorder="1" applyAlignment="1">
      <alignment horizontal="center"/>
    </xf>
    <xf numFmtId="164" fontId="49" fillId="11" borderId="106" xfId="0" applyNumberFormat="1" applyFont="1" applyFill="1" applyBorder="1" applyAlignment="1">
      <alignment horizontal="center"/>
    </xf>
    <xf numFmtId="0" fontId="49" fillId="3" borderId="107" xfId="0" applyFont="1" applyFill="1" applyBorder="1" applyAlignment="1">
      <alignment horizontal="center"/>
    </xf>
    <xf numFmtId="164" fontId="49" fillId="3" borderId="107" xfId="0" applyNumberFormat="1" applyFont="1" applyFill="1" applyBorder="1" applyAlignment="1">
      <alignment horizontal="center"/>
    </xf>
    <xf numFmtId="0" fontId="0" fillId="0" borderId="16" xfId="0" applyBorder="1"/>
    <xf numFmtId="0" fontId="0" fillId="0" borderId="0" xfId="0" applyBorder="1"/>
    <xf numFmtId="0" fontId="0" fillId="0" borderId="0" xfId="0" applyBorder="1" applyAlignment="1"/>
    <xf numFmtId="0" fontId="0" fillId="0" borderId="6" xfId="0" applyBorder="1"/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 applyProtection="1">
      <alignment horizontal="left"/>
      <protection locked="0"/>
    </xf>
    <xf numFmtId="0" fontId="16" fillId="2" borderId="0" xfId="0" applyFont="1" applyFill="1" applyBorder="1" applyAlignment="1">
      <alignment horizontal="right"/>
    </xf>
    <xf numFmtId="0" fontId="44" fillId="6" borderId="3" xfId="0" applyFont="1" applyFill="1" applyBorder="1" applyAlignment="1">
      <alignment horizontal="right"/>
    </xf>
    <xf numFmtId="0" fontId="44" fillId="6" borderId="9" xfId="0" applyFont="1" applyFill="1" applyBorder="1" applyAlignment="1">
      <alignment horizontal="right"/>
    </xf>
    <xf numFmtId="0" fontId="38" fillId="6" borderId="20" xfId="0" applyFont="1" applyFill="1" applyBorder="1" applyAlignment="1">
      <alignment horizontal="center" wrapText="1"/>
    </xf>
    <xf numFmtId="0" fontId="28" fillId="6" borderId="20" xfId="0" applyFont="1" applyFill="1" applyBorder="1" applyAlignment="1">
      <alignment horizontal="center" wrapText="1"/>
    </xf>
    <xf numFmtId="0" fontId="0" fillId="12" borderId="1" xfId="0" applyFill="1" applyBorder="1"/>
    <xf numFmtId="0" fontId="42" fillId="0" borderId="0" xfId="0" applyFont="1" applyFill="1" applyBorder="1" applyAlignment="1">
      <alignment horizontal="center" vertical="center" wrapText="1"/>
    </xf>
    <xf numFmtId="8" fontId="40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4" fontId="0" fillId="0" borderId="0" xfId="0" applyNumberFormat="1" applyFill="1" applyBorder="1"/>
    <xf numFmtId="0" fontId="0" fillId="0" borderId="0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41" fillId="0" borderId="0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64" fontId="0" fillId="13" borderId="1" xfId="0" applyNumberFormat="1" applyFill="1" applyBorder="1" applyAlignment="1">
      <alignment horizontal="right" vertical="center"/>
    </xf>
    <xf numFmtId="0" fontId="12" fillId="13" borderId="0" xfId="0" applyFont="1" applyFill="1" applyAlignment="1">
      <alignment horizontal="right" wrapText="1"/>
    </xf>
    <xf numFmtId="164" fontId="0" fillId="13" borderId="0" xfId="0" applyNumberFormat="1" applyFill="1" applyAlignment="1">
      <alignment horizontal="center" wrapText="1"/>
    </xf>
    <xf numFmtId="0" fontId="0" fillId="13" borderId="0" xfId="0" applyFill="1" applyAlignment="1">
      <alignment horizontal="right" wrapText="1"/>
    </xf>
    <xf numFmtId="164" fontId="0" fillId="13" borderId="61" xfId="0" applyNumberFormat="1" applyFill="1" applyBorder="1" applyAlignment="1">
      <alignment horizontal="center" wrapText="1"/>
    </xf>
    <xf numFmtId="0" fontId="0" fillId="13" borderId="0" xfId="0" applyFill="1" applyAlignment="1">
      <alignment horizontal="right"/>
    </xf>
    <xf numFmtId="164" fontId="0" fillId="13" borderId="76" xfId="0" applyNumberFormat="1" applyFill="1" applyBorder="1" applyAlignment="1">
      <alignment horizontal="center" wrapText="1"/>
    </xf>
    <xf numFmtId="164" fontId="0" fillId="13" borderId="3" xfId="0" applyNumberFormat="1" applyFill="1" applyBorder="1" applyProtection="1">
      <protection locked="0"/>
    </xf>
    <xf numFmtId="0" fontId="2" fillId="13" borderId="5" xfId="0" applyFont="1" applyFill="1" applyBorder="1"/>
    <xf numFmtId="0" fontId="43" fillId="0" borderId="0" xfId="0" applyFont="1" applyFill="1" applyBorder="1" applyAlignment="1">
      <alignment horizontal="center" vertical="center" wrapText="1"/>
    </xf>
    <xf numFmtId="0" fontId="19" fillId="6" borderId="33" xfId="0" applyFont="1" applyFill="1" applyBorder="1" applyAlignment="1">
      <alignment horizontal="left" wrapText="1"/>
    </xf>
    <xf numFmtId="0" fontId="19" fillId="6" borderId="34" xfId="0" applyFont="1" applyFill="1" applyBorder="1" applyAlignment="1">
      <alignment horizontal="left" wrapText="1"/>
    </xf>
    <xf numFmtId="0" fontId="19" fillId="0" borderId="33" xfId="0" applyFont="1" applyBorder="1" applyAlignment="1">
      <alignment horizontal="left" vertical="top" wrapText="1"/>
    </xf>
    <xf numFmtId="0" fontId="19" fillId="0" borderId="34" xfId="0" applyFont="1" applyBorder="1" applyAlignment="1">
      <alignment horizontal="left" vertical="top" wrapText="1"/>
    </xf>
    <xf numFmtId="0" fontId="18" fillId="6" borderId="33" xfId="0" applyFont="1" applyFill="1" applyBorder="1" applyAlignment="1">
      <alignment horizontal="left" wrapText="1"/>
    </xf>
    <xf numFmtId="0" fontId="18" fillId="0" borderId="109" xfId="0" applyFont="1" applyBorder="1" applyAlignment="1">
      <alignment horizontal="center" wrapText="1"/>
    </xf>
    <xf numFmtId="44" fontId="18" fillId="0" borderId="110" xfId="0" applyNumberFormat="1" applyFont="1" applyBorder="1" applyAlignment="1" applyProtection="1">
      <alignment horizontal="right" wrapText="1"/>
      <protection locked="0"/>
    </xf>
    <xf numFmtId="0" fontId="0" fillId="2" borderId="5" xfId="0" applyFill="1" applyBorder="1" applyAlignment="1">
      <alignment wrapText="1"/>
    </xf>
    <xf numFmtId="0" fontId="0" fillId="2" borderId="8" xfId="0" applyFill="1" applyBorder="1" applyAlignment="1">
      <alignment wrapText="1"/>
    </xf>
    <xf numFmtId="0" fontId="0" fillId="2" borderId="64" xfId="0" applyFill="1" applyBorder="1" applyAlignment="1">
      <alignment wrapText="1"/>
    </xf>
    <xf numFmtId="0" fontId="4" fillId="2" borderId="57" xfId="0" applyFont="1" applyFill="1" applyBorder="1" applyAlignment="1">
      <alignment wrapText="1"/>
    </xf>
    <xf numFmtId="0" fontId="4" fillId="2" borderId="58" xfId="0" applyFont="1" applyFill="1" applyBorder="1" applyAlignment="1">
      <alignment wrapText="1"/>
    </xf>
    <xf numFmtId="0" fontId="4" fillId="2" borderId="59" xfId="0" applyFont="1" applyFill="1" applyBorder="1" applyAlignment="1">
      <alignment wrapText="1"/>
    </xf>
    <xf numFmtId="164" fontId="0" fillId="13" borderId="3" xfId="0" applyNumberFormat="1" applyFill="1" applyBorder="1" applyAlignment="1">
      <alignment horizontal="right" vertical="center" wrapText="1"/>
    </xf>
    <xf numFmtId="164" fontId="0" fillId="13" borderId="2" xfId="0" applyNumberFormat="1" applyFill="1" applyBorder="1" applyAlignment="1">
      <alignment horizontal="right" vertical="center" wrapText="1"/>
    </xf>
    <xf numFmtId="0" fontId="2" fillId="13" borderId="10" xfId="0" applyFont="1" applyFill="1" applyBorder="1" applyAlignment="1">
      <alignment vertical="center" wrapText="1"/>
    </xf>
    <xf numFmtId="0" fontId="2" fillId="13" borderId="20" xfId="0" applyFont="1" applyFill="1" applyBorder="1" applyAlignment="1">
      <alignment vertical="center" wrapText="1"/>
    </xf>
    <xf numFmtId="0" fontId="2" fillId="13" borderId="62" xfId="0" applyFont="1" applyFill="1" applyBorder="1" applyAlignment="1">
      <alignment vertical="center" wrapText="1"/>
    </xf>
    <xf numFmtId="0" fontId="0" fillId="2" borderId="5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4" fontId="0" fillId="0" borderId="0" xfId="0" applyNumberFormat="1" applyAlignment="1">
      <alignment horizontal="center"/>
    </xf>
    <xf numFmtId="4" fontId="7" fillId="2" borderId="0" xfId="0" applyNumberFormat="1" applyFont="1" applyFill="1" applyAlignment="1">
      <alignment horizontal="center"/>
    </xf>
    <xf numFmtId="0" fontId="19" fillId="6" borderId="32" xfId="0" applyFont="1" applyFill="1" applyBorder="1" applyAlignment="1">
      <alignment horizontal="left" wrapText="1"/>
    </xf>
    <xf numFmtId="0" fontId="19" fillId="6" borderId="33" xfId="0" applyFont="1" applyFill="1" applyBorder="1" applyAlignment="1">
      <alignment horizontal="left" wrapText="1"/>
    </xf>
    <xf numFmtId="0" fontId="19" fillId="6" borderId="34" xfId="0" applyFont="1" applyFill="1" applyBorder="1" applyAlignment="1">
      <alignment horizontal="left" wrapText="1"/>
    </xf>
    <xf numFmtId="0" fontId="19" fillId="0" borderId="32" xfId="0" applyFont="1" applyBorder="1" applyAlignment="1">
      <alignment horizontal="left" vertical="top" wrapText="1"/>
    </xf>
    <xf numFmtId="0" fontId="19" fillId="0" borderId="33" xfId="0" applyFont="1" applyBorder="1" applyAlignment="1">
      <alignment horizontal="left" vertical="top" wrapText="1"/>
    </xf>
    <xf numFmtId="0" fontId="19" fillId="0" borderId="34" xfId="0" applyFont="1" applyBorder="1" applyAlignment="1">
      <alignment horizontal="left" vertical="top" wrapText="1"/>
    </xf>
    <xf numFmtId="0" fontId="47" fillId="6" borderId="32" xfId="0" applyFont="1" applyFill="1" applyBorder="1" applyAlignment="1">
      <alignment horizontal="center" wrapText="1"/>
    </xf>
    <xf numFmtId="0" fontId="47" fillId="6" borderId="33" xfId="0" applyFont="1" applyFill="1" applyBorder="1" applyAlignment="1">
      <alignment horizontal="center" wrapText="1"/>
    </xf>
    <xf numFmtId="0" fontId="47" fillId="6" borderId="34" xfId="0" applyFont="1" applyFill="1" applyBorder="1" applyAlignment="1">
      <alignment horizontal="center" wrapText="1"/>
    </xf>
    <xf numFmtId="0" fontId="33" fillId="6" borderId="113" xfId="0" applyFont="1" applyFill="1" applyBorder="1" applyAlignment="1">
      <alignment horizontal="left" wrapText="1"/>
    </xf>
    <xf numFmtId="0" fontId="33" fillId="6" borderId="114" xfId="0" applyFont="1" applyFill="1" applyBorder="1" applyAlignment="1">
      <alignment horizontal="left" wrapText="1"/>
    </xf>
    <xf numFmtId="0" fontId="33" fillId="6" borderId="115" xfId="0" applyFont="1" applyFill="1" applyBorder="1" applyAlignment="1">
      <alignment horizontal="left" wrapText="1"/>
    </xf>
    <xf numFmtId="0" fontId="18" fillId="6" borderId="99" xfId="0" applyFont="1" applyFill="1" applyBorder="1" applyAlignment="1">
      <alignment horizontal="center" wrapText="1"/>
    </xf>
    <xf numFmtId="0" fontId="18" fillId="6" borderId="96" xfId="0" applyFont="1" applyFill="1" applyBorder="1" applyAlignment="1">
      <alignment horizontal="center" wrapText="1"/>
    </xf>
    <xf numFmtId="0" fontId="18" fillId="6" borderId="112" xfId="0" applyFont="1" applyFill="1" applyBorder="1" applyAlignment="1">
      <alignment horizontal="center" wrapText="1"/>
    </xf>
    <xf numFmtId="0" fontId="19" fillId="6" borderId="41" xfId="0" applyFont="1" applyFill="1" applyBorder="1" applyAlignment="1">
      <alignment horizontal="left" wrapText="1"/>
    </xf>
    <xf numFmtId="0" fontId="19" fillId="6" borderId="42" xfId="0" applyFont="1" applyFill="1" applyBorder="1" applyAlignment="1">
      <alignment horizontal="left" wrapText="1"/>
    </xf>
    <xf numFmtId="0" fontId="19" fillId="6" borderId="43" xfId="0" applyFont="1" applyFill="1" applyBorder="1" applyAlignment="1">
      <alignment horizontal="left" wrapText="1"/>
    </xf>
    <xf numFmtId="0" fontId="19" fillId="6" borderId="45" xfId="0" applyFont="1" applyFill="1" applyBorder="1" applyAlignment="1">
      <alignment horizontal="left" wrapText="1"/>
    </xf>
    <xf numFmtId="0" fontId="19" fillId="6" borderId="46" xfId="0" applyFont="1" applyFill="1" applyBorder="1" applyAlignment="1">
      <alignment horizontal="left" wrapText="1"/>
    </xf>
    <xf numFmtId="0" fontId="19" fillId="6" borderId="47" xfId="0" applyFont="1" applyFill="1" applyBorder="1" applyAlignment="1">
      <alignment horizontal="left" wrapText="1"/>
    </xf>
    <xf numFmtId="0" fontId="19" fillId="6" borderId="49" xfId="0" applyFont="1" applyFill="1" applyBorder="1" applyAlignment="1">
      <alignment horizontal="left" wrapText="1"/>
    </xf>
    <xf numFmtId="0" fontId="19" fillId="6" borderId="50" xfId="0" applyFont="1" applyFill="1" applyBorder="1" applyAlignment="1">
      <alignment horizontal="left" wrapText="1"/>
    </xf>
    <xf numFmtId="0" fontId="19" fillId="6" borderId="51" xfId="0" applyFont="1" applyFill="1" applyBorder="1" applyAlignment="1">
      <alignment horizontal="left" wrapText="1"/>
    </xf>
    <xf numFmtId="0" fontId="7" fillId="0" borderId="0" xfId="0" applyFont="1" applyAlignment="1">
      <alignment horizont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111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116" xfId="0" applyFont="1" applyBorder="1" applyAlignment="1">
      <alignment horizontal="center" vertical="center" wrapText="1"/>
    </xf>
    <xf numFmtId="0" fontId="18" fillId="0" borderId="117" xfId="0" applyFont="1" applyBorder="1" applyAlignment="1">
      <alignment horizontal="center" vertical="center" wrapText="1"/>
    </xf>
    <xf numFmtId="0" fontId="18" fillId="0" borderId="118" xfId="0" applyFont="1" applyBorder="1" applyAlignment="1">
      <alignment horizontal="center" vertical="center" wrapText="1"/>
    </xf>
    <xf numFmtId="44" fontId="45" fillId="0" borderId="3" xfId="0" applyNumberFormat="1" applyFont="1" applyBorder="1" applyAlignment="1" applyProtection="1">
      <alignment horizontal="center" wrapText="1"/>
    </xf>
    <xf numFmtId="44" fontId="45" fillId="0" borderId="9" xfId="0" applyNumberFormat="1" applyFont="1" applyBorder="1" applyAlignment="1" applyProtection="1">
      <alignment horizontal="center" wrapText="1"/>
    </xf>
    <xf numFmtId="0" fontId="4" fillId="2" borderId="10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4" fontId="20" fillId="0" borderId="5" xfId="0" applyNumberFormat="1" applyFont="1" applyBorder="1" applyAlignment="1">
      <alignment horizontal="center"/>
    </xf>
    <xf numFmtId="4" fontId="20" fillId="0" borderId="8" xfId="0" applyNumberFormat="1" applyFont="1" applyBorder="1" applyAlignment="1">
      <alignment horizontal="center"/>
    </xf>
    <xf numFmtId="4" fontId="20" fillId="0" borderId="12" xfId="0" applyNumberFormat="1" applyFont="1" applyBorder="1" applyAlignment="1">
      <alignment horizontal="center"/>
    </xf>
    <xf numFmtId="0" fontId="7" fillId="2" borderId="0" xfId="0" applyFont="1" applyFill="1" applyAlignment="1">
      <alignment horizontal="right" wrapText="1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3" xfId="0" applyFill="1" applyBorder="1" applyAlignment="1">
      <alignment horizontal="left"/>
    </xf>
    <xf numFmtId="0" fontId="4" fillId="2" borderId="0" xfId="0" applyFont="1" applyFill="1" applyAlignment="1">
      <alignment horizontal="right" vertical="center" wrapText="1"/>
    </xf>
    <xf numFmtId="0" fontId="0" fillId="2" borderId="0" xfId="0" applyFill="1" applyAlignment="1">
      <alignment horizontal="center" wrapText="1"/>
    </xf>
    <xf numFmtId="0" fontId="0" fillId="2" borderId="7" xfId="0" applyFill="1" applyBorder="1" applyAlignment="1">
      <alignment wrapText="1"/>
    </xf>
    <xf numFmtId="0" fontId="0" fillId="2" borderId="8" xfId="0" applyFill="1" applyBorder="1" applyAlignment="1" applyProtection="1">
      <alignment horizontal="left"/>
      <protection locked="0"/>
    </xf>
    <xf numFmtId="0" fontId="0" fillId="2" borderId="5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6" xfId="0" applyFill="1" applyBorder="1" applyAlignment="1">
      <alignment wrapText="1"/>
    </xf>
    <xf numFmtId="0" fontId="8" fillId="2" borderId="0" xfId="0" applyFont="1" applyFill="1" applyAlignment="1">
      <alignment horizontal="center" wrapText="1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2" borderId="64" xfId="0" applyFill="1" applyBorder="1" applyAlignment="1" applyProtection="1">
      <alignment horizontal="center" wrapText="1"/>
      <protection locked="0"/>
    </xf>
    <xf numFmtId="0" fontId="0" fillId="2" borderId="20" xfId="0" applyFill="1" applyBorder="1"/>
    <xf numFmtId="0" fontId="0" fillId="2" borderId="70" xfId="0" applyFill="1" applyBorder="1" applyAlignment="1">
      <alignment horizont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wrapText="1"/>
    </xf>
    <xf numFmtId="0" fontId="10" fillId="2" borderId="8" xfId="0" applyFont="1" applyFill="1" applyBorder="1" applyAlignment="1">
      <alignment horizontal="center" wrapText="1"/>
    </xf>
    <xf numFmtId="0" fontId="10" fillId="2" borderId="12" xfId="0" applyFont="1" applyFill="1" applyBorder="1" applyAlignment="1">
      <alignment horizontal="center" wrapText="1"/>
    </xf>
    <xf numFmtId="0" fontId="4" fillId="2" borderId="90" xfId="0" applyFont="1" applyFill="1" applyBorder="1" applyAlignment="1">
      <alignment wrapText="1"/>
    </xf>
    <xf numFmtId="0" fontId="4" fillId="2" borderId="91" xfId="0" applyFont="1" applyFill="1" applyBorder="1" applyAlignment="1">
      <alignment wrapText="1"/>
    </xf>
    <xf numFmtId="0" fontId="4" fillId="2" borderId="92" xfId="0" applyFont="1" applyFill="1" applyBorder="1" applyAlignment="1">
      <alignment wrapText="1"/>
    </xf>
    <xf numFmtId="0" fontId="24" fillId="2" borderId="5" xfId="0" applyFont="1" applyFill="1" applyBorder="1" applyAlignment="1">
      <alignment horizontal="left" wrapText="1"/>
    </xf>
    <xf numFmtId="0" fontId="24" fillId="2" borderId="8" xfId="0" applyFont="1" applyFill="1" applyBorder="1" applyAlignment="1">
      <alignment horizontal="left" wrapText="1"/>
    </xf>
    <xf numFmtId="0" fontId="24" fillId="2" borderId="64" xfId="0" applyFont="1" applyFill="1" applyBorder="1" applyAlignment="1">
      <alignment horizontal="left" wrapText="1"/>
    </xf>
    <xf numFmtId="0" fontId="0" fillId="2" borderId="119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20" xfId="0" applyFill="1" applyBorder="1" applyAlignment="1" applyProtection="1">
      <alignment wrapText="1"/>
      <protection locked="0"/>
    </xf>
    <xf numFmtId="0" fontId="0" fillId="2" borderId="80" xfId="0" applyFill="1" applyBorder="1" applyAlignment="1">
      <alignment horizontal="center"/>
    </xf>
    <xf numFmtId="0" fontId="1" fillId="2" borderId="5" xfId="0" applyFont="1" applyFill="1" applyBorder="1" applyAlignment="1">
      <alignment wrapText="1"/>
    </xf>
    <xf numFmtId="0" fontId="1" fillId="2" borderId="8" xfId="0" applyFont="1" applyFill="1" applyBorder="1" applyAlignment="1">
      <alignment wrapText="1"/>
    </xf>
    <xf numFmtId="0" fontId="1" fillId="2" borderId="64" xfId="0" applyFont="1" applyFill="1" applyBorder="1" applyAlignment="1">
      <alignment wrapText="1"/>
    </xf>
    <xf numFmtId="0" fontId="1" fillId="2" borderId="5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64" xfId="0" applyFont="1" applyFill="1" applyBorder="1" applyAlignment="1">
      <alignment vertical="center" wrapText="1"/>
    </xf>
    <xf numFmtId="0" fontId="10" fillId="2" borderId="82" xfId="0" applyFont="1" applyFill="1" applyBorder="1" applyAlignment="1">
      <alignment horizontal="center" wrapText="1"/>
    </xf>
    <xf numFmtId="0" fontId="10" fillId="2" borderId="70" xfId="0" applyFont="1" applyFill="1" applyBorder="1" applyAlignment="1">
      <alignment horizontal="center" wrapText="1"/>
    </xf>
    <xf numFmtId="0" fontId="10" fillId="2" borderId="7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2" fillId="2" borderId="64" xfId="0" applyFont="1" applyFill="1" applyBorder="1" applyAlignment="1">
      <alignment wrapText="1"/>
    </xf>
    <xf numFmtId="0" fontId="0" fillId="2" borderId="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left" wrapText="1"/>
    </xf>
    <xf numFmtId="0" fontId="0" fillId="2" borderId="18" xfId="0" applyFill="1" applyBorder="1" applyAlignment="1">
      <alignment horizontal="left" wrapText="1"/>
    </xf>
    <xf numFmtId="0" fontId="0" fillId="2" borderId="83" xfId="0" applyFill="1" applyBorder="1" applyAlignment="1">
      <alignment horizontal="left" wrapText="1"/>
    </xf>
    <xf numFmtId="0" fontId="0" fillId="2" borderId="25" xfId="0" applyFill="1" applyBorder="1" applyAlignment="1" applyProtection="1">
      <alignment wrapText="1"/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87" xfId="0" applyFill="1" applyBorder="1" applyAlignment="1" applyProtection="1">
      <alignment wrapText="1"/>
      <protection locked="0"/>
    </xf>
    <xf numFmtId="0" fontId="4" fillId="2" borderId="60" xfId="0" applyFont="1" applyFill="1" applyBorder="1" applyAlignment="1">
      <alignment horizontal="center" wrapText="1"/>
    </xf>
    <xf numFmtId="0" fontId="4" fillId="2" borderId="57" xfId="0" applyFont="1" applyFill="1" applyBorder="1" applyAlignment="1">
      <alignment vertical="center" wrapText="1"/>
    </xf>
    <xf numFmtId="0" fontId="4" fillId="2" borderId="58" xfId="0" applyFont="1" applyFill="1" applyBorder="1" applyAlignment="1">
      <alignment vertical="center" wrapText="1"/>
    </xf>
    <xf numFmtId="0" fontId="4" fillId="2" borderId="59" xfId="0" applyFont="1" applyFill="1" applyBorder="1" applyAlignment="1">
      <alignment vertical="center" wrapText="1"/>
    </xf>
    <xf numFmtId="0" fontId="4" fillId="2" borderId="0" xfId="0" applyFont="1" applyFill="1" applyAlignment="1">
      <alignment horizontal="right" wrapText="1"/>
    </xf>
    <xf numFmtId="0" fontId="0" fillId="2" borderId="6" xfId="0" applyFill="1" applyBorder="1"/>
    <xf numFmtId="0" fontId="4" fillId="0" borderId="63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0" fillId="0" borderId="72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7" fillId="2" borderId="0" xfId="0" applyFont="1" applyFill="1" applyAlignment="1">
      <alignment wrapText="1"/>
    </xf>
    <xf numFmtId="0" fontId="1" fillId="2" borderId="17" xfId="0" applyFont="1" applyFill="1" applyBorder="1" applyAlignment="1">
      <alignment wrapText="1"/>
    </xf>
    <xf numFmtId="0" fontId="1" fillId="2" borderId="18" xfId="0" applyFont="1" applyFill="1" applyBorder="1" applyAlignment="1">
      <alignment wrapText="1"/>
    </xf>
    <xf numFmtId="0" fontId="1" fillId="2" borderId="83" xfId="0" applyFont="1" applyFill="1" applyBorder="1" applyAlignment="1">
      <alignment wrapText="1"/>
    </xf>
    <xf numFmtId="49" fontId="2" fillId="2" borderId="79" xfId="0" applyNumberFormat="1" applyFont="1" applyFill="1" applyBorder="1" applyAlignment="1">
      <alignment horizontal="left" vertical="center" wrapText="1"/>
    </xf>
    <xf numFmtId="49" fontId="2" fillId="2" borderId="80" xfId="0" applyNumberFormat="1" applyFont="1" applyFill="1" applyBorder="1" applyAlignment="1">
      <alignment horizontal="left" vertical="center" wrapText="1"/>
    </xf>
    <xf numFmtId="49" fontId="2" fillId="2" borderId="81" xfId="0" applyNumberFormat="1" applyFont="1" applyFill="1" applyBorder="1" applyAlignment="1">
      <alignment horizontal="left" vertical="center" wrapText="1"/>
    </xf>
    <xf numFmtId="0" fontId="0" fillId="0" borderId="73" xfId="0" applyBorder="1" applyAlignment="1">
      <alignment horizontal="left" vertical="center" wrapText="1"/>
    </xf>
    <xf numFmtId="0" fontId="0" fillId="0" borderId="70" xfId="0" applyBorder="1" applyAlignment="1">
      <alignment horizontal="left" vertical="center" wrapText="1"/>
    </xf>
    <xf numFmtId="0" fontId="0" fillId="0" borderId="74" xfId="0" applyBorder="1" applyAlignment="1">
      <alignment horizontal="left" vertical="center" wrapText="1"/>
    </xf>
    <xf numFmtId="0" fontId="0" fillId="0" borderId="67" xfId="0" applyBorder="1" applyAlignment="1">
      <alignment horizontal="left" vertical="center" wrapText="1"/>
    </xf>
    <xf numFmtId="0" fontId="0" fillId="0" borderId="68" xfId="0" applyBorder="1" applyAlignment="1">
      <alignment horizontal="left" vertical="center" wrapText="1"/>
    </xf>
    <xf numFmtId="0" fontId="0" fillId="0" borderId="69" xfId="0" applyBorder="1" applyAlignment="1">
      <alignment horizontal="left" vertical="center" wrapText="1"/>
    </xf>
    <xf numFmtId="164" fontId="0" fillId="4" borderId="3" xfId="0" applyNumberFormat="1" applyFill="1" applyBorder="1" applyAlignment="1">
      <alignment horizontal="right" vertical="center" wrapText="1"/>
    </xf>
    <xf numFmtId="164" fontId="0" fillId="4" borderId="2" xfId="0" applyNumberFormat="1" applyFill="1" applyBorder="1" applyAlignment="1">
      <alignment horizontal="right" vertical="center" wrapText="1"/>
    </xf>
    <xf numFmtId="0" fontId="4" fillId="2" borderId="10" xfId="0" applyFont="1" applyFill="1" applyBorder="1" applyAlignment="1">
      <alignment wrapText="1"/>
    </xf>
    <xf numFmtId="0" fontId="4" fillId="2" borderId="20" xfId="0" applyFont="1" applyFill="1" applyBorder="1" applyAlignment="1">
      <alignment wrapText="1"/>
    </xf>
    <xf numFmtId="0" fontId="4" fillId="2" borderId="62" xfId="0" applyFont="1" applyFill="1" applyBorder="1" applyAlignment="1">
      <alignment wrapText="1"/>
    </xf>
    <xf numFmtId="0" fontId="2" fillId="2" borderId="10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2" fillId="2" borderId="62" xfId="0" applyFont="1" applyFill="1" applyBorder="1" applyAlignment="1">
      <alignment vertical="center" wrapText="1"/>
    </xf>
    <xf numFmtId="0" fontId="0" fillId="2" borderId="5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64" xfId="0" applyFill="1" applyBorder="1" applyAlignment="1" applyProtection="1">
      <alignment wrapText="1"/>
      <protection locked="0"/>
    </xf>
    <xf numFmtId="164" fontId="4" fillId="4" borderId="72" xfId="0" applyNumberFormat="1" applyFont="1" applyFill="1" applyBorder="1" applyAlignment="1">
      <alignment horizontal="right" vertical="center"/>
    </xf>
    <xf numFmtId="164" fontId="4" fillId="4" borderId="66" xfId="0" applyNumberFormat="1" applyFont="1" applyFill="1" applyBorder="1" applyAlignment="1">
      <alignment horizontal="right" vertical="center"/>
    </xf>
    <xf numFmtId="0" fontId="0" fillId="2" borderId="5" xfId="0" applyFill="1" applyBorder="1" applyAlignment="1">
      <alignment horizontal="left" wrapText="1"/>
    </xf>
    <xf numFmtId="0" fontId="0" fillId="2" borderId="8" xfId="0" applyFill="1" applyBorder="1" applyAlignment="1">
      <alignment horizontal="left" wrapText="1"/>
    </xf>
    <xf numFmtId="0" fontId="0" fillId="2" borderId="64" xfId="0" applyFill="1" applyBorder="1" applyAlignment="1">
      <alignment horizontal="left" wrapText="1"/>
    </xf>
    <xf numFmtId="0" fontId="4" fillId="2" borderId="57" xfId="0" applyFont="1" applyFill="1" applyBorder="1" applyAlignment="1">
      <alignment horizontal="left" vertical="center" wrapText="1"/>
    </xf>
    <xf numFmtId="0" fontId="4" fillId="2" borderId="58" xfId="0" applyFont="1" applyFill="1" applyBorder="1" applyAlignment="1">
      <alignment horizontal="left" vertical="center" wrapText="1"/>
    </xf>
    <xf numFmtId="0" fontId="4" fillId="2" borderId="59" xfId="0" applyFont="1" applyFill="1" applyBorder="1" applyAlignment="1">
      <alignment horizontal="left" vertical="center" wrapText="1"/>
    </xf>
    <xf numFmtId="0" fontId="1" fillId="2" borderId="53" xfId="0" applyFont="1" applyFill="1" applyBorder="1" applyAlignment="1">
      <alignment horizontal="left" vertical="center" wrapText="1"/>
    </xf>
    <xf numFmtId="0" fontId="1" fillId="2" borderId="54" xfId="0" applyFont="1" applyFill="1" applyBorder="1" applyAlignment="1">
      <alignment horizontal="left" vertical="center" wrapText="1"/>
    </xf>
    <xf numFmtId="0" fontId="1" fillId="2" borderId="55" xfId="0" applyFont="1" applyFill="1" applyBorder="1" applyAlignment="1">
      <alignment horizontal="left" vertical="center" wrapText="1"/>
    </xf>
    <xf numFmtId="0" fontId="12" fillId="13" borderId="5" xfId="0" applyFont="1" applyFill="1" applyBorder="1" applyAlignment="1">
      <alignment wrapText="1"/>
    </xf>
    <xf numFmtId="0" fontId="12" fillId="13" borderId="8" xfId="0" applyFont="1" applyFill="1" applyBorder="1" applyAlignment="1">
      <alignment wrapText="1"/>
    </xf>
    <xf numFmtId="0" fontId="12" fillId="13" borderId="64" xfId="0" applyFont="1" applyFill="1" applyBorder="1" applyAlignment="1">
      <alignment wrapText="1"/>
    </xf>
    <xf numFmtId="0" fontId="16" fillId="13" borderId="10" xfId="0" applyFont="1" applyFill="1" applyBorder="1" applyAlignment="1">
      <alignment wrapText="1"/>
    </xf>
    <xf numFmtId="0" fontId="16" fillId="13" borderId="20" xfId="0" applyFont="1" applyFill="1" applyBorder="1" applyAlignment="1">
      <alignment wrapText="1"/>
    </xf>
    <xf numFmtId="0" fontId="16" fillId="13" borderId="62" xfId="0" applyFont="1" applyFill="1" applyBorder="1" applyAlignment="1">
      <alignment wrapText="1"/>
    </xf>
    <xf numFmtId="0" fontId="0" fillId="2" borderId="0" xfId="0" applyFill="1" applyAlignment="1">
      <alignment horizontal="left" vertical="center" wrapText="1"/>
    </xf>
    <xf numFmtId="0" fontId="0" fillId="2" borderId="61" xfId="0" applyFill="1" applyBorder="1" applyAlignment="1">
      <alignment horizontal="left" vertical="center" wrapText="1"/>
    </xf>
    <xf numFmtId="0" fontId="11" fillId="2" borderId="100" xfId="0" applyFont="1" applyFill="1" applyBorder="1" applyAlignment="1">
      <alignment horizontal="right" wrapText="1"/>
    </xf>
    <xf numFmtId="0" fontId="11" fillId="2" borderId="16" xfId="0" applyFont="1" applyFill="1" applyBorder="1" applyAlignment="1">
      <alignment horizontal="right" wrapText="1"/>
    </xf>
    <xf numFmtId="0" fontId="8" fillId="2" borderId="10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08" xfId="0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wrapText="1"/>
    </xf>
    <xf numFmtId="0" fontId="4" fillId="2" borderId="54" xfId="0" applyFont="1" applyFill="1" applyBorder="1" applyAlignment="1">
      <alignment wrapText="1"/>
    </xf>
    <xf numFmtId="0" fontId="4" fillId="2" borderId="55" xfId="0" applyFont="1" applyFill="1" applyBorder="1" applyAlignment="1">
      <alignment wrapText="1"/>
    </xf>
    <xf numFmtId="0" fontId="4" fillId="2" borderId="18" xfId="0" applyFont="1" applyFill="1" applyBorder="1" applyAlignment="1" applyProtection="1">
      <alignment horizontal="center"/>
      <protection locked="0"/>
    </xf>
    <xf numFmtId="0" fontId="4" fillId="2" borderId="101" xfId="0" applyFont="1" applyFill="1" applyBorder="1" applyAlignment="1" applyProtection="1">
      <alignment horizontal="center"/>
      <protection locked="0"/>
    </xf>
    <xf numFmtId="0" fontId="4" fillId="2" borderId="53" xfId="0" applyFont="1" applyFill="1" applyBorder="1" applyAlignment="1">
      <alignment horizontal="left" wrapText="1"/>
    </xf>
    <xf numFmtId="0" fontId="4" fillId="2" borderId="54" xfId="0" applyFont="1" applyFill="1" applyBorder="1" applyAlignment="1">
      <alignment horizontal="left" wrapText="1"/>
    </xf>
    <xf numFmtId="0" fontId="4" fillId="2" borderId="55" xfId="0" applyFont="1" applyFill="1" applyBorder="1" applyAlignment="1">
      <alignment horizontal="left" wrapText="1"/>
    </xf>
    <xf numFmtId="0" fontId="4" fillId="2" borderId="57" xfId="0" applyFont="1" applyFill="1" applyBorder="1" applyAlignment="1">
      <alignment horizontal="left" wrapText="1"/>
    </xf>
    <xf numFmtId="0" fontId="4" fillId="2" borderId="58" xfId="0" applyFont="1" applyFill="1" applyBorder="1" applyAlignment="1">
      <alignment horizontal="left" wrapText="1"/>
    </xf>
    <xf numFmtId="0" fontId="4" fillId="2" borderId="59" xfId="0" applyFont="1" applyFill="1" applyBorder="1" applyAlignment="1">
      <alignment horizontal="left" wrapText="1"/>
    </xf>
    <xf numFmtId="0" fontId="16" fillId="2" borderId="13" xfId="0" applyFont="1" applyFill="1" applyBorder="1" applyAlignment="1" applyProtection="1">
      <alignment horizontal="center"/>
      <protection locked="0"/>
    </xf>
    <xf numFmtId="0" fontId="4" fillId="0" borderId="18" xfId="0" applyFont="1" applyBorder="1" applyAlignment="1" applyProtection="1">
      <alignment horizontal="center"/>
      <protection locked="0"/>
    </xf>
    <xf numFmtId="0" fontId="4" fillId="2" borderId="73" xfId="0" applyFont="1" applyFill="1" applyBorder="1" applyAlignment="1">
      <alignment horizontal="left" wrapText="1"/>
    </xf>
    <xf numFmtId="0" fontId="4" fillId="2" borderId="70" xfId="0" applyFont="1" applyFill="1" applyBorder="1" applyAlignment="1">
      <alignment horizontal="left" wrapText="1"/>
    </xf>
    <xf numFmtId="0" fontId="4" fillId="2" borderId="74" xfId="0" applyFont="1" applyFill="1" applyBorder="1" applyAlignment="1">
      <alignment horizontal="left" wrapText="1"/>
    </xf>
    <xf numFmtId="0" fontId="4" fillId="2" borderId="63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 wrapText="1"/>
    </xf>
    <xf numFmtId="0" fontId="4" fillId="2" borderId="60" xfId="0" applyFont="1" applyFill="1" applyBorder="1" applyAlignment="1">
      <alignment horizontal="center" vertical="center" wrapText="1"/>
    </xf>
    <xf numFmtId="0" fontId="4" fillId="2" borderId="65" xfId="0" applyFont="1" applyFill="1" applyBorder="1" applyAlignment="1">
      <alignment horizontal="center" vertical="center" wrapText="1"/>
    </xf>
    <xf numFmtId="0" fontId="13" fillId="2" borderId="102" xfId="0" applyFont="1" applyFill="1" applyBorder="1" applyAlignment="1">
      <alignment horizontal="right"/>
    </xf>
    <xf numFmtId="0" fontId="13" fillId="2" borderId="0" xfId="0" applyFont="1" applyFill="1" applyBorder="1" applyAlignment="1">
      <alignment horizontal="right"/>
    </xf>
    <xf numFmtId="0" fontId="0" fillId="2" borderId="72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5" fontId="0" fillId="4" borderId="72" xfId="1" applyNumberFormat="1" applyFont="1" applyFill="1" applyBorder="1" applyAlignment="1">
      <alignment horizontal="right" vertical="center"/>
    </xf>
    <xf numFmtId="5" fontId="0" fillId="4" borderId="9" xfId="1" applyNumberFormat="1" applyFont="1" applyFill="1" applyBorder="1" applyAlignment="1">
      <alignment horizontal="right" vertical="center"/>
    </xf>
    <xf numFmtId="5" fontId="0" fillId="4" borderId="2" xfId="1" applyNumberFormat="1" applyFont="1" applyFill="1" applyBorder="1" applyAlignment="1">
      <alignment horizontal="right" vertical="center"/>
    </xf>
    <xf numFmtId="0" fontId="4" fillId="2" borderId="21" xfId="0" applyFont="1" applyFill="1" applyBorder="1" applyAlignment="1">
      <alignment horizontal="center" vertical="center"/>
    </xf>
    <xf numFmtId="0" fontId="50" fillId="0" borderId="0" xfId="0" applyFont="1" applyBorder="1" applyAlignment="1">
      <alignment horizontal="center"/>
    </xf>
    <xf numFmtId="0" fontId="5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5" fillId="0" borderId="0" xfId="0" applyFont="1" applyBorder="1" applyAlignment="1">
      <alignment horizontal="center"/>
    </xf>
    <xf numFmtId="44" fontId="18" fillId="10" borderId="9" xfId="0" applyNumberFormat="1" applyFont="1" applyFill="1" applyBorder="1" applyAlignment="1" applyProtection="1">
      <alignment horizontal="center" wrapText="1"/>
      <protection locked="0"/>
    </xf>
    <xf numFmtId="44" fontId="18" fillId="10" borderId="2" xfId="0" applyNumberFormat="1" applyFont="1" applyFill="1" applyBorder="1" applyAlignment="1" applyProtection="1">
      <alignment horizontal="center" wrapText="1"/>
      <protection locked="0"/>
    </xf>
  </cellXfs>
  <cellStyles count="3">
    <cellStyle name="Comma" xfId="2" builtinId="3"/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99FF"/>
      <color rgb="FF99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536027</xdr:colOff>
      <xdr:row>151</xdr:row>
      <xdr:rowOff>134007</xdr:rowOff>
    </xdr:from>
    <xdr:to>
      <xdr:col>5</xdr:col>
      <xdr:colOff>546537</xdr:colOff>
      <xdr:row>155</xdr:row>
      <xdr:rowOff>110358</xdr:rowOff>
    </xdr:to>
    <xdr:sp macro="" textlink="">
      <xdr:nvSpPr>
        <xdr:cNvPr id="1038" name="WordArt 1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49517" y="39484738"/>
          <a:ext cx="3116317" cy="54391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49353"/>
            </a:avLst>
          </a:prstTxWarp>
        </a:bodyPr>
        <a:lstStyle/>
        <a:p>
          <a:pPr algn="ctr" rtl="0"/>
          <a:r>
            <a:rPr lang="en-US" sz="3000" kern="10" spc="0" baseline="0">
              <a:ln w="9525">
                <a:solidFill>
                  <a:srgbClr val="0000FF"/>
                </a:solidFill>
                <a:round/>
                <a:headEnd/>
                <a:tailEnd/>
              </a:ln>
              <a:solidFill>
                <a:srgbClr val="0066FF"/>
              </a:solidFill>
              <a:effectLst/>
              <a:latin typeface="Arial Black"/>
            </a:rPr>
            <a:t>2023 HealthFlex rates</a:t>
          </a:r>
        </a:p>
        <a:p>
          <a:pPr algn="ctr" rtl="0"/>
          <a:r>
            <a:rPr lang="en-US" sz="3600" kern="10" spc="0">
              <a:ln w="9525">
                <a:solidFill>
                  <a:srgbClr val="0000FF"/>
                </a:solidFill>
                <a:round/>
                <a:headEnd/>
                <a:tailEnd/>
              </a:ln>
              <a:solidFill>
                <a:srgbClr val="0066FF"/>
              </a:solidFill>
              <a:effectLst/>
              <a:latin typeface="Arial Black"/>
            </a:rPr>
            <a:t> </a:t>
          </a:r>
        </a:p>
      </xdr:txBody>
    </xdr:sp>
    <xdr:clientData/>
  </xdr:twoCellAnchor>
  <xdr:twoCellAnchor>
    <xdr:from>
      <xdr:col>0</xdr:col>
      <xdr:colOff>79484</xdr:colOff>
      <xdr:row>154</xdr:row>
      <xdr:rowOff>14452</xdr:rowOff>
    </xdr:from>
    <xdr:to>
      <xdr:col>6</xdr:col>
      <xdr:colOff>880898</xdr:colOff>
      <xdr:row>167</xdr:row>
      <xdr:rowOff>122971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79484" y="39916976"/>
          <a:ext cx="6745014" cy="256794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r>
            <a:rPr lang="en-US" sz="1100" b="1" i="1" u="none" strike="noStrike" baseline="0">
              <a:solidFill>
                <a:srgbClr val="000000"/>
              </a:solidFill>
              <a:latin typeface="Calibri"/>
            </a:rPr>
            <a:t>Please use the following payroll deduction worksheet after the participant has chosen which HealthFlex plan is the best fit for his/her family.</a:t>
          </a: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100" b="1" i="1" u="none" strike="noStrike" baseline="0">
              <a:solidFill>
                <a:srgbClr val="000000"/>
              </a:solidFill>
              <a:latin typeface="Calibri"/>
            </a:rPr>
            <a:t>For 2023, regardless of the plan chosen by the participant, churches will pay the defined contribution (premium)  as follows: </a:t>
          </a:r>
          <a:endParaRPr lang="en-US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en-US" sz="4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en-US" sz="1100" b="1" i="1" u="none" strike="noStrike" baseline="0">
              <a:solidFill>
                <a:srgbClr val="000000"/>
              </a:solidFill>
              <a:latin typeface="Calibri"/>
            </a:rPr>
            <a:t>	Single rate: $9,828($819/month)    </a:t>
          </a:r>
          <a:endParaRPr lang="en-US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en-US" sz="1100" b="1" i="1" u="none" strike="noStrike" baseline="0">
              <a:solidFill>
                <a:srgbClr val="000000"/>
              </a:solidFill>
              <a:latin typeface="Calibri"/>
            </a:rPr>
            <a:t>	Participant +1 rate: $18,672 ($1,556/month)   </a:t>
          </a:r>
          <a:endParaRPr lang="en-US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en-US" sz="1100" b="1" i="1" u="none" strike="noStrike" baseline="0">
              <a:solidFill>
                <a:srgbClr val="000000"/>
              </a:solidFill>
              <a:latin typeface="Calibri"/>
            </a:rPr>
            <a:t>	Participant +family rate: $25,536 ($2,128/month)</a:t>
          </a:r>
          <a:endParaRPr lang="en-US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en-US" sz="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100" b="1" i="1" u="none" strike="noStrike" baseline="0">
              <a:solidFill>
                <a:srgbClr val="000000"/>
              </a:solidFill>
              <a:latin typeface="Calibri"/>
            </a:rPr>
            <a:t>If the participant chooses the HDHP H3000 (Bronze Plan)* that is less than the billed amount, the difference will be placed in the participants HRA account for the individual to use for out-of-pocket expenses.   (This could be applied to the dental plan premium and/or the upgraded vision plan premium.)  All of the HealthFlex plans include the basic vision core plan. </a:t>
          </a:r>
          <a:endParaRPr lang="en-US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en-US" sz="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100" b="1" i="1" u="none" strike="noStrike" baseline="0">
              <a:solidFill>
                <a:srgbClr val="000000"/>
              </a:solidFill>
              <a:latin typeface="Calibri"/>
            </a:rPr>
            <a:t>If the participant chooses a plan that is more expensive and/or decides to add a dental plan or the upgraded vision plan, the pastor will pay the difference as a payroll deduction.  </a:t>
          </a:r>
          <a:endParaRPr lang="en-US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289366</xdr:colOff>
      <xdr:row>168</xdr:row>
      <xdr:rowOff>174729</xdr:rowOff>
    </xdr:from>
    <xdr:to>
      <xdr:col>5</xdr:col>
      <xdr:colOff>1258036</xdr:colOff>
      <xdr:row>172</xdr:row>
      <xdr:rowOff>57808</xdr:rowOff>
    </xdr:to>
    <xdr:sp macro="" textlink="">
      <xdr:nvSpPr>
        <xdr:cNvPr id="1047" name="Text Box 23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1209021" y="42725860"/>
          <a:ext cx="4668312" cy="1023451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+mn-lt"/>
            </a:rPr>
            <a:t>HealthFlex Exchange 2023 Rates 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+mn-lt"/>
              <a:cs typeface="Times New Roman"/>
            </a:rPr>
            <a:t>Use this chart for the pastor’s contribution.</a:t>
          </a:r>
          <a:endParaRPr lang="en-US" sz="1600" b="0" i="0" u="none" strike="noStrike" baseline="0">
            <a:solidFill>
              <a:srgbClr val="000000"/>
            </a:solidFill>
            <a:latin typeface="+mn-lt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+mn-lt"/>
              <a:cs typeface="Times New Roman"/>
            </a:rPr>
            <a:t> (this will be a payroll deduction)  </a:t>
          </a:r>
        </a:p>
        <a:p>
          <a:pPr algn="ctr" rtl="0">
            <a:defRPr sz="1000"/>
          </a:pPr>
          <a:r>
            <a:rPr lang="en-US" sz="1200" b="0" i="0" u="sng" strike="noStrike" baseline="0">
              <a:solidFill>
                <a:srgbClr val="000000"/>
              </a:solidFill>
              <a:latin typeface="+mn-lt"/>
              <a:cs typeface="Times New Roman"/>
            </a:rPr>
            <a:t>below are montly amounts--multiply by 12 and add to worksheet</a:t>
          </a:r>
          <a:endParaRPr lang="en-US" sz="1200" b="0" i="0" u="sng" strike="noStrike" baseline="0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899160</xdr:colOff>
          <xdr:row>1</xdr:row>
          <xdr:rowOff>45720</xdr:rowOff>
        </xdr:from>
        <xdr:to>
          <xdr:col>5</xdr:col>
          <xdr:colOff>1112520</xdr:colOff>
          <xdr:row>2</xdr:row>
          <xdr:rowOff>7620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297180</xdr:colOff>
          <xdr:row>1</xdr:row>
          <xdr:rowOff>60960</xdr:rowOff>
        </xdr:from>
        <xdr:to>
          <xdr:col>5</xdr:col>
          <xdr:colOff>518160</xdr:colOff>
          <xdr:row>2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5</xdr:col>
      <xdr:colOff>0</xdr:colOff>
      <xdr:row>138</xdr:row>
      <xdr:rowOff>68318</xdr:rowOff>
    </xdr:from>
    <xdr:to>
      <xdr:col>5</xdr:col>
      <xdr:colOff>110358</xdr:colOff>
      <xdr:row>138</xdr:row>
      <xdr:rowOff>140313</xdr:rowOff>
    </xdr:to>
    <xdr:sp macro="" textlink="">
      <xdr:nvSpPr>
        <xdr:cNvPr id="2" name="Arrow: Lef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619297" y="37474635"/>
          <a:ext cx="110358" cy="7199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1129862</xdr:colOff>
      <xdr:row>138</xdr:row>
      <xdr:rowOff>85660</xdr:rowOff>
    </xdr:from>
    <xdr:to>
      <xdr:col>5</xdr:col>
      <xdr:colOff>1271751</xdr:colOff>
      <xdr:row>138</xdr:row>
      <xdr:rowOff>131379</xdr:rowOff>
    </xdr:to>
    <xdr:sp macro="" textlink="">
      <xdr:nvSpPr>
        <xdr:cNvPr id="3" name="Arrow: Righ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749159" y="37491977"/>
          <a:ext cx="141889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136</xdr:row>
      <xdr:rowOff>68318</xdr:rowOff>
    </xdr:from>
    <xdr:to>
      <xdr:col>5</xdr:col>
      <xdr:colOff>110358</xdr:colOff>
      <xdr:row>136</xdr:row>
      <xdr:rowOff>140313</xdr:rowOff>
    </xdr:to>
    <xdr:sp macro="" textlink="">
      <xdr:nvSpPr>
        <xdr:cNvPr id="15" name="Arrow: Lef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619297" y="37474635"/>
          <a:ext cx="110358" cy="7199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1129862</xdr:colOff>
      <xdr:row>136</xdr:row>
      <xdr:rowOff>85660</xdr:rowOff>
    </xdr:from>
    <xdr:to>
      <xdr:col>5</xdr:col>
      <xdr:colOff>1271751</xdr:colOff>
      <xdr:row>136</xdr:row>
      <xdr:rowOff>131379</xdr:rowOff>
    </xdr:to>
    <xdr:sp macro="" textlink="">
      <xdr:nvSpPr>
        <xdr:cNvPr id="16" name="Arrow: Right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5749159" y="37491977"/>
          <a:ext cx="141889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518160</xdr:colOff>
      <xdr:row>98</xdr:row>
      <xdr:rowOff>15240</xdr:rowOff>
    </xdr:from>
    <xdr:to>
      <xdr:col>6</xdr:col>
      <xdr:colOff>1264920</xdr:colOff>
      <xdr:row>106</xdr:row>
      <xdr:rowOff>144780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433060" y="27127200"/>
          <a:ext cx="2072640" cy="16535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For Example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Pastor's age 52 </a:t>
          </a:r>
          <a:r>
            <a:rPr lang="en-US" sz="1400"/>
            <a:t> 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Yearly premium    191.20</a:t>
          </a:r>
          <a:r>
            <a:rPr lang="en-US"/>
            <a:t> 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Spouse's age 50 </a:t>
          </a:r>
          <a:r>
            <a:rPr lang="en-US" sz="1400"/>
            <a:t> 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Yearly premium      </a:t>
          </a:r>
          <a:r>
            <a:rPr lang="en-US" sz="110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18.28</a:t>
          </a:r>
          <a:r>
            <a:rPr lang="en-US" u="sng"/>
            <a:t> </a:t>
          </a: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Total annual premium   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202.21   </a:t>
          </a: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en-US"/>
            <a:t> </a:t>
          </a:r>
          <a:r>
            <a:rPr lang="en-US" sz="110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reflected on line 10 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endParaRPr lang="en-US" sz="1100"/>
        </a:p>
      </xdr:txBody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6</xdr:col>
      <xdr:colOff>1523052</xdr:colOff>
      <xdr:row>210</xdr:row>
      <xdr:rowOff>37214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3672125"/>
          <a:ext cx="7580952" cy="70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475"/>
  <sheetViews>
    <sheetView tabSelected="1" topLeftCell="A163" zoomScaleNormal="100" workbookViewId="0">
      <selection activeCell="D19" sqref="D19"/>
    </sheetView>
  </sheetViews>
  <sheetFormatPr defaultColWidth="8.88671875" defaultRowHeight="14.4" x14ac:dyDescent="0.3"/>
  <cols>
    <col min="1" max="1" width="13.44140625" customWidth="1"/>
    <col min="2" max="2" width="12.88671875" customWidth="1"/>
    <col min="3" max="3" width="12.44140625" style="1" customWidth="1"/>
    <col min="4" max="4" width="20.44140625" customWidth="1"/>
    <col min="5" max="5" width="12.44140625" customWidth="1"/>
    <col min="6" max="6" width="19.33203125" customWidth="1"/>
    <col min="7" max="7" width="23.5546875" customWidth="1"/>
    <col min="8" max="8" width="9.109375" hidden="1" customWidth="1"/>
    <col min="9" max="9" width="12.33203125" customWidth="1"/>
    <col min="10" max="10" width="8.88671875" customWidth="1"/>
  </cols>
  <sheetData>
    <row r="1" spans="1:14" ht="18.600000000000001" customHeight="1" x14ac:dyDescent="0.35">
      <c r="A1" s="410" t="s">
        <v>0</v>
      </c>
      <c r="B1" s="411"/>
      <c r="C1" s="427"/>
      <c r="D1" s="427"/>
      <c r="E1" s="174" t="s">
        <v>1</v>
      </c>
      <c r="F1" s="418"/>
      <c r="G1" s="419"/>
    </row>
    <row r="2" spans="1:14" s="14" customFormat="1" ht="19.5" customHeight="1" x14ac:dyDescent="0.3">
      <c r="A2" s="436" t="s">
        <v>39</v>
      </c>
      <c r="B2" s="437"/>
      <c r="C2" s="437"/>
      <c r="D2" s="175"/>
      <c r="E2" s="211" t="s">
        <v>139</v>
      </c>
      <c r="F2" s="212"/>
      <c r="G2" s="181" t="s">
        <v>123</v>
      </c>
      <c r="H2" s="16"/>
    </row>
    <row r="3" spans="1:14" ht="15.6" x14ac:dyDescent="0.3">
      <c r="A3" s="436" t="s">
        <v>29</v>
      </c>
      <c r="B3" s="437"/>
      <c r="C3" s="437"/>
      <c r="D3" s="426"/>
      <c r="E3" s="426"/>
      <c r="F3" s="213" t="s">
        <v>25</v>
      </c>
      <c r="G3" s="176"/>
    </row>
    <row r="4" spans="1:14" ht="29.1" customHeight="1" thickBot="1" x14ac:dyDescent="0.35">
      <c r="A4" s="412" t="s">
        <v>151</v>
      </c>
      <c r="B4" s="413"/>
      <c r="C4" s="413"/>
      <c r="D4" s="413"/>
      <c r="E4" s="413"/>
      <c r="F4" s="413"/>
      <c r="G4" s="414"/>
    </row>
    <row r="5" spans="1:14" ht="10.199999999999999" customHeight="1" thickBot="1" x14ac:dyDescent="0.35">
      <c r="A5" s="72"/>
      <c r="B5" s="72"/>
      <c r="C5" s="72"/>
      <c r="D5" s="72"/>
      <c r="E5" s="73"/>
      <c r="F5" s="73"/>
      <c r="G5" s="73"/>
    </row>
    <row r="6" spans="1:14" ht="16.5" customHeight="1" thickTop="1" x14ac:dyDescent="0.3">
      <c r="A6" s="431" t="s">
        <v>12</v>
      </c>
      <c r="B6" s="163" t="str">
        <f>IF(OR(C6="Y",C6="N"),"OK","Y or N")</f>
        <v>Y or N</v>
      </c>
      <c r="C6" s="147"/>
      <c r="D6" s="420" t="s">
        <v>40</v>
      </c>
      <c r="E6" s="421"/>
      <c r="F6" s="421"/>
      <c r="G6" s="422"/>
    </row>
    <row r="7" spans="1:14" ht="19.5" customHeight="1" thickBot="1" x14ac:dyDescent="0.35">
      <c r="A7" s="432"/>
      <c r="B7" s="58" t="str">
        <f>IF(AND(C6="N",C7=0),"REVIEW","OK")</f>
        <v>OK</v>
      </c>
      <c r="C7" s="59"/>
      <c r="D7" s="423" t="s">
        <v>41</v>
      </c>
      <c r="E7" s="424"/>
      <c r="F7" s="424"/>
      <c r="G7" s="425"/>
    </row>
    <row r="8" spans="1:14" ht="9" customHeight="1" thickTop="1" thickBot="1" x14ac:dyDescent="0.35">
      <c r="A8" s="91"/>
      <c r="B8" s="86"/>
      <c r="C8" s="167"/>
      <c r="D8" s="92"/>
      <c r="E8" s="60"/>
      <c r="F8" s="60"/>
      <c r="G8" s="60"/>
    </row>
    <row r="9" spans="1:14" ht="20.399999999999999" customHeight="1" thickTop="1" x14ac:dyDescent="0.3">
      <c r="A9" s="433" t="s">
        <v>30</v>
      </c>
      <c r="B9" s="62">
        <v>1</v>
      </c>
      <c r="C9" s="63"/>
      <c r="D9" s="415" t="s">
        <v>11</v>
      </c>
      <c r="E9" s="416"/>
      <c r="F9" s="416"/>
      <c r="G9" s="417"/>
    </row>
    <row r="10" spans="1:14" ht="16.2" customHeight="1" x14ac:dyDescent="0.3">
      <c r="A10" s="434"/>
      <c r="B10" s="3">
        <v>2</v>
      </c>
      <c r="C10" s="40"/>
      <c r="D10" s="338" t="s">
        <v>59</v>
      </c>
      <c r="E10" s="339"/>
      <c r="F10" s="339"/>
      <c r="G10" s="340"/>
    </row>
    <row r="11" spans="1:14" ht="33.6" customHeight="1" x14ac:dyDescent="0.3">
      <c r="A11" s="434"/>
      <c r="B11" s="3">
        <v>3</v>
      </c>
      <c r="C11" s="71">
        <f>C51-C50</f>
        <v>0</v>
      </c>
      <c r="D11" s="248" t="s">
        <v>121</v>
      </c>
      <c r="E11" s="249"/>
      <c r="F11" s="249"/>
      <c r="G11" s="250"/>
      <c r="N11" s="49"/>
    </row>
    <row r="12" spans="1:14" ht="33.6" customHeight="1" x14ac:dyDescent="0.3">
      <c r="A12" s="434"/>
      <c r="B12" s="3" t="s">
        <v>117</v>
      </c>
      <c r="C12" s="231">
        <f>C50</f>
        <v>0</v>
      </c>
      <c r="D12" s="402" t="s">
        <v>143</v>
      </c>
      <c r="E12" s="403"/>
      <c r="F12" s="403"/>
      <c r="G12" s="404"/>
      <c r="N12" s="49"/>
    </row>
    <row r="13" spans="1:14" ht="19.5" customHeight="1" thickBot="1" x14ac:dyDescent="0.35">
      <c r="A13" s="435"/>
      <c r="B13" s="64">
        <v>4</v>
      </c>
      <c r="C13" s="178">
        <f>C12+C11+C10+C9</f>
        <v>0</v>
      </c>
      <c r="D13" s="251" t="s">
        <v>8</v>
      </c>
      <c r="E13" s="252"/>
      <c r="F13" s="252"/>
      <c r="G13" s="253"/>
    </row>
    <row r="14" spans="1:14" ht="7.2" customHeight="1" thickTop="1" thickBot="1" x14ac:dyDescent="0.35">
      <c r="A14" s="65"/>
      <c r="B14" s="66"/>
      <c r="C14" s="93"/>
      <c r="D14" s="94"/>
      <c r="E14" s="95"/>
      <c r="F14" s="95"/>
      <c r="G14" s="95"/>
    </row>
    <row r="15" spans="1:14" ht="25.95" customHeight="1" thickTop="1" thickBot="1" x14ac:dyDescent="0.35">
      <c r="A15" s="433" t="s">
        <v>35</v>
      </c>
      <c r="B15" s="68">
        <v>5</v>
      </c>
      <c r="C15" s="67">
        <f>C62</f>
        <v>0</v>
      </c>
      <c r="D15" s="399" t="s">
        <v>92</v>
      </c>
      <c r="E15" s="400"/>
      <c r="F15" s="400"/>
      <c r="G15" s="401"/>
    </row>
    <row r="16" spans="1:14" ht="24.6" customHeight="1" thickTop="1" thickBot="1" x14ac:dyDescent="0.35">
      <c r="A16" s="435"/>
      <c r="B16" s="69">
        <v>6</v>
      </c>
      <c r="C16" s="70">
        <f>SUM(C13:C15)</f>
        <v>0</v>
      </c>
      <c r="D16" s="396" t="s">
        <v>34</v>
      </c>
      <c r="E16" s="397"/>
      <c r="F16" s="397"/>
      <c r="G16" s="398"/>
    </row>
    <row r="17" spans="1:7" ht="8.4" customHeight="1" thickTop="1" thickBot="1" x14ac:dyDescent="0.35">
      <c r="A17" s="50"/>
      <c r="B17" s="96"/>
      <c r="C17" s="22"/>
      <c r="D17" s="10"/>
      <c r="E17" s="10"/>
      <c r="F17" s="10"/>
      <c r="G17" s="10"/>
    </row>
    <row r="18" spans="1:7" ht="19.350000000000001" customHeight="1" thickTop="1" x14ac:dyDescent="0.3">
      <c r="A18" s="61"/>
      <c r="B18" s="438">
        <v>7</v>
      </c>
      <c r="C18" s="441" t="str">
        <f>IF(AND(D19="X",D20&lt;&gt;"X",D21&lt;&gt;"X"),9828,IF(AND(D19&lt;&gt;"X",D20="X",D21&lt;&gt;"X"),18672,IF(AND(D19&lt;&gt;"X",D20&lt;&gt;"X",D21="X"),25306,"$0.00")))</f>
        <v>$0.00</v>
      </c>
      <c r="D18" s="428" t="s">
        <v>103</v>
      </c>
      <c r="E18" s="429"/>
      <c r="F18" s="429"/>
      <c r="G18" s="430"/>
    </row>
    <row r="19" spans="1:7" ht="24.6" customHeight="1" x14ac:dyDescent="0.3">
      <c r="A19" s="75"/>
      <c r="B19" s="439"/>
      <c r="C19" s="442"/>
      <c r="D19" s="168"/>
      <c r="E19" s="408" t="s">
        <v>152</v>
      </c>
      <c r="F19" s="408"/>
      <c r="G19" s="409"/>
    </row>
    <row r="20" spans="1:7" ht="16.350000000000001" customHeight="1" x14ac:dyDescent="0.3">
      <c r="A20" s="75"/>
      <c r="B20" s="439"/>
      <c r="C20" s="442"/>
      <c r="D20" s="169"/>
      <c r="E20" s="19" t="s">
        <v>153</v>
      </c>
      <c r="F20" s="84"/>
      <c r="G20" s="76"/>
    </row>
    <row r="21" spans="1:7" ht="16.350000000000001" customHeight="1" x14ac:dyDescent="0.3">
      <c r="A21" s="75"/>
      <c r="B21" s="440"/>
      <c r="C21" s="443"/>
      <c r="D21" s="169"/>
      <c r="E21" s="149" t="s">
        <v>154</v>
      </c>
      <c r="F21" s="148"/>
      <c r="G21" s="77"/>
    </row>
    <row r="22" spans="1:7" ht="32.1" customHeight="1" x14ac:dyDescent="0.3">
      <c r="A22" s="357" t="s">
        <v>31</v>
      </c>
      <c r="B22" s="55">
        <v>8</v>
      </c>
      <c r="C22" s="380">
        <f>IF(C6="Y",E23,G23)</f>
        <v>0</v>
      </c>
      <c r="D22" s="382" t="s">
        <v>101</v>
      </c>
      <c r="E22" s="383"/>
      <c r="F22" s="383"/>
      <c r="G22" s="384"/>
    </row>
    <row r="23" spans="1:7" ht="21.75" customHeight="1" x14ac:dyDescent="0.3">
      <c r="A23" s="357"/>
      <c r="B23" s="56"/>
      <c r="C23" s="381"/>
      <c r="D23" s="52" t="s">
        <v>9</v>
      </c>
      <c r="E23" s="51">
        <f>IF(((C13-C12)*1.25*0.03)&lt;=3975.54,(C13-C12)*1.25*0.03,3975.54)</f>
        <v>0</v>
      </c>
      <c r="F23" s="52" t="s">
        <v>10</v>
      </c>
      <c r="G23" s="78">
        <f>IF(((C13+C7-C12)*0.03)&lt;=3975.54,(C13+C7-C12)*0.03,3975.54)</f>
        <v>0</v>
      </c>
    </row>
    <row r="24" spans="1:7" ht="32.1" customHeight="1" x14ac:dyDescent="0.3">
      <c r="A24" s="357"/>
      <c r="B24" s="55" t="s">
        <v>115</v>
      </c>
      <c r="C24" s="254">
        <f>IF(C6="Y",E25,G25)</f>
        <v>0</v>
      </c>
      <c r="D24" s="405" t="s">
        <v>144</v>
      </c>
      <c r="E24" s="406"/>
      <c r="F24" s="406"/>
      <c r="G24" s="407"/>
    </row>
    <row r="25" spans="1:7" ht="21.75" customHeight="1" x14ac:dyDescent="0.3">
      <c r="A25" s="357"/>
      <c r="B25" s="56"/>
      <c r="C25" s="255"/>
      <c r="D25" s="232" t="s">
        <v>9</v>
      </c>
      <c r="E25" s="233">
        <f>(C12)*1.25*0.03</f>
        <v>0</v>
      </c>
      <c r="F25" s="234" t="s">
        <v>10</v>
      </c>
      <c r="G25" s="235">
        <f>C12*0.03</f>
        <v>0</v>
      </c>
    </row>
    <row r="26" spans="1:7" ht="37.35" customHeight="1" x14ac:dyDescent="0.3">
      <c r="A26" s="79"/>
      <c r="B26" s="57">
        <v>9</v>
      </c>
      <c r="C26" s="380">
        <f>IF(C6="Y",E27,G27)</f>
        <v>0</v>
      </c>
      <c r="D26" s="385" t="s">
        <v>102</v>
      </c>
      <c r="E26" s="386"/>
      <c r="F26" s="386"/>
      <c r="G26" s="387"/>
    </row>
    <row r="27" spans="1:7" ht="16.5" customHeight="1" x14ac:dyDescent="0.3">
      <c r="A27" s="80"/>
      <c r="B27" s="54"/>
      <c r="C27" s="381"/>
      <c r="D27" s="53" t="s">
        <v>9</v>
      </c>
      <c r="E27" s="51">
        <f>SUM(C13-C12)*1.25*0.12</f>
        <v>0</v>
      </c>
      <c r="F27" s="53" t="s">
        <v>10</v>
      </c>
      <c r="G27" s="81">
        <f>(C13+C7-C12)*0.12</f>
        <v>0</v>
      </c>
    </row>
    <row r="28" spans="1:7" ht="37.35" customHeight="1" x14ac:dyDescent="0.3">
      <c r="A28" s="79"/>
      <c r="B28" s="57" t="s">
        <v>116</v>
      </c>
      <c r="C28" s="254">
        <f>IF(C6="Y",E29,G29)</f>
        <v>0</v>
      </c>
      <c r="D28" s="256" t="s">
        <v>122</v>
      </c>
      <c r="E28" s="257"/>
      <c r="F28" s="257"/>
      <c r="G28" s="258"/>
    </row>
    <row r="29" spans="1:7" ht="16.5" customHeight="1" x14ac:dyDescent="0.3">
      <c r="A29" s="80"/>
      <c r="B29" s="54"/>
      <c r="C29" s="255"/>
      <c r="D29" s="236" t="s">
        <v>9</v>
      </c>
      <c r="E29" s="233">
        <f>C12*1.25*0.12</f>
        <v>0</v>
      </c>
      <c r="F29" s="236" t="s">
        <v>10</v>
      </c>
      <c r="G29" s="237">
        <f>C12*0.12</f>
        <v>0</v>
      </c>
    </row>
    <row r="30" spans="1:7" ht="32.25" customHeight="1" thickBot="1" x14ac:dyDescent="0.35">
      <c r="A30" s="82"/>
      <c r="B30" s="83">
        <v>10</v>
      </c>
      <c r="C30" s="164">
        <f>E107</f>
        <v>0</v>
      </c>
      <c r="D30" s="358" t="s">
        <v>109</v>
      </c>
      <c r="E30" s="359"/>
      <c r="F30" s="359"/>
      <c r="G30" s="360"/>
    </row>
    <row r="31" spans="1:7" ht="10.199999999999999" customHeight="1" thickTop="1" thickBot="1" x14ac:dyDescent="0.35">
      <c r="A31" s="86"/>
      <c r="B31" s="97"/>
      <c r="C31" s="98"/>
      <c r="D31" s="50"/>
      <c r="E31" s="50"/>
      <c r="F31" s="50"/>
      <c r="G31" s="74"/>
    </row>
    <row r="32" spans="1:7" ht="44.25" customHeight="1" thickTop="1" x14ac:dyDescent="0.3">
      <c r="A32" s="363" t="s">
        <v>13</v>
      </c>
      <c r="B32" s="365">
        <v>11</v>
      </c>
      <c r="C32" s="391">
        <f>SUM(C30+C28+C24+C26+C22+C18+C13+C7+C15)</f>
        <v>0</v>
      </c>
      <c r="D32" s="374" t="s">
        <v>38</v>
      </c>
      <c r="E32" s="375"/>
      <c r="F32" s="375"/>
      <c r="G32" s="376"/>
    </row>
    <row r="33" spans="1:7" ht="14.1" customHeight="1" thickBot="1" x14ac:dyDescent="0.35">
      <c r="A33" s="364"/>
      <c r="B33" s="366"/>
      <c r="C33" s="392"/>
      <c r="D33" s="377"/>
      <c r="E33" s="378"/>
      <c r="F33" s="378"/>
      <c r="G33" s="379"/>
    </row>
    <row r="34" spans="1:7" ht="7.2" customHeight="1" thickTop="1" thickBot="1" x14ac:dyDescent="0.35">
      <c r="A34" s="85"/>
      <c r="B34" s="86"/>
      <c r="C34" s="87"/>
      <c r="D34" s="88"/>
      <c r="E34" s="88"/>
      <c r="F34" s="88"/>
      <c r="G34" s="88"/>
    </row>
    <row r="35" spans="1:7" ht="57.6" customHeight="1" thickTop="1" thickBot="1" x14ac:dyDescent="0.35">
      <c r="A35" s="89" t="s">
        <v>36</v>
      </c>
      <c r="B35" s="133">
        <v>12</v>
      </c>
      <c r="C35" s="132" t="s">
        <v>141</v>
      </c>
      <c r="D35" s="371" t="s">
        <v>145</v>
      </c>
      <c r="E35" s="372"/>
      <c r="F35" s="372"/>
      <c r="G35" s="373"/>
    </row>
    <row r="36" spans="1:7" ht="9" customHeight="1" thickTop="1" x14ac:dyDescent="0.3">
      <c r="A36" s="10"/>
      <c r="B36" s="10"/>
      <c r="C36" s="22"/>
      <c r="D36" s="10"/>
      <c r="E36" s="10"/>
      <c r="F36" s="10"/>
      <c r="G36" s="10"/>
    </row>
    <row r="37" spans="1:7" ht="18.600000000000001" thickBot="1" x14ac:dyDescent="0.4">
      <c r="A37" s="367" t="s">
        <v>0</v>
      </c>
      <c r="B37" s="367"/>
      <c r="C37" s="362"/>
      <c r="D37" s="362"/>
      <c r="E37" s="5" t="s">
        <v>1</v>
      </c>
      <c r="F37" s="362"/>
      <c r="G37" s="362"/>
    </row>
    <row r="38" spans="1:7" ht="11.1" customHeight="1" x14ac:dyDescent="0.3">
      <c r="A38" s="6"/>
      <c r="B38" s="6"/>
      <c r="C38" s="7"/>
      <c r="D38" s="8"/>
      <c r="E38" s="9"/>
      <c r="F38" s="10"/>
      <c r="G38" s="10"/>
    </row>
    <row r="39" spans="1:7" ht="24" customHeight="1" x14ac:dyDescent="0.4">
      <c r="A39" s="316" t="s">
        <v>155</v>
      </c>
      <c r="B39" s="316"/>
      <c r="C39" s="316"/>
      <c r="D39" s="316"/>
      <c r="E39" s="316"/>
      <c r="F39" s="316"/>
      <c r="G39" s="316"/>
    </row>
    <row r="40" spans="1:7" ht="19.350000000000001" customHeight="1" x14ac:dyDescent="0.4">
      <c r="A40" s="316" t="s">
        <v>2</v>
      </c>
      <c r="B40" s="316"/>
      <c r="C40" s="316"/>
      <c r="D40" s="316"/>
      <c r="E40" s="316"/>
      <c r="F40" s="316"/>
      <c r="G40" s="316"/>
    </row>
    <row r="41" spans="1:7" ht="15" customHeight="1" thickBot="1" x14ac:dyDescent="0.45">
      <c r="A41" s="11"/>
      <c r="B41" s="8"/>
      <c r="C41" s="12"/>
      <c r="D41" s="8"/>
      <c r="E41" s="8"/>
      <c r="F41" s="8"/>
      <c r="G41" s="8"/>
    </row>
    <row r="42" spans="1:7" ht="21.6" customHeight="1" thickTop="1" x14ac:dyDescent="0.3">
      <c r="A42" s="344" t="s">
        <v>26</v>
      </c>
      <c r="B42" s="345"/>
      <c r="C42" s="345"/>
      <c r="D42" s="345"/>
      <c r="E42" s="345"/>
      <c r="F42" s="345"/>
      <c r="G42" s="346"/>
    </row>
    <row r="43" spans="1:7" ht="38.1" customHeight="1" thickBot="1" x14ac:dyDescent="0.35">
      <c r="A43" s="99"/>
      <c r="B43" s="350" t="s">
        <v>46</v>
      </c>
      <c r="C43" s="350"/>
      <c r="D43" s="350"/>
      <c r="E43" s="350"/>
      <c r="F43" s="350"/>
      <c r="G43" s="100"/>
    </row>
    <row r="44" spans="1:7" ht="29.25" customHeight="1" x14ac:dyDescent="0.3">
      <c r="A44" s="101" t="s">
        <v>3</v>
      </c>
      <c r="B44" s="13" t="s">
        <v>68</v>
      </c>
      <c r="C44" s="2"/>
      <c r="D44" s="368" t="s">
        <v>43</v>
      </c>
      <c r="E44" s="369"/>
      <c r="F44" s="369"/>
      <c r="G44" s="370"/>
    </row>
    <row r="45" spans="1:7" ht="15" customHeight="1" x14ac:dyDescent="0.3">
      <c r="A45" s="102"/>
      <c r="B45" s="13" t="s">
        <v>69</v>
      </c>
      <c r="C45" s="35"/>
      <c r="D45" s="338" t="s">
        <v>44</v>
      </c>
      <c r="E45" s="339"/>
      <c r="F45" s="339"/>
      <c r="G45" s="340"/>
    </row>
    <row r="46" spans="1:7" ht="15" customHeight="1" x14ac:dyDescent="0.3">
      <c r="A46" s="103"/>
      <c r="B46" s="13" t="s">
        <v>70</v>
      </c>
      <c r="C46" s="2"/>
      <c r="D46" s="347" t="s">
        <v>51</v>
      </c>
      <c r="E46" s="348"/>
      <c r="F46" s="348"/>
      <c r="G46" s="349"/>
    </row>
    <row r="47" spans="1:7" ht="33.75" customHeight="1" x14ac:dyDescent="0.3">
      <c r="A47" s="102"/>
      <c r="B47" s="13" t="s">
        <v>71</v>
      </c>
      <c r="C47" s="2"/>
      <c r="D47" s="341" t="s">
        <v>45</v>
      </c>
      <c r="E47" s="342"/>
      <c r="F47" s="342"/>
      <c r="G47" s="343"/>
    </row>
    <row r="48" spans="1:7" x14ac:dyDescent="0.3">
      <c r="A48" s="102"/>
      <c r="B48" s="13" t="s">
        <v>72</v>
      </c>
      <c r="C48" s="2"/>
      <c r="D48" s="39" t="s">
        <v>42</v>
      </c>
      <c r="E48" s="388"/>
      <c r="F48" s="389"/>
      <c r="G48" s="390"/>
    </row>
    <row r="49" spans="1:7" ht="15.75" customHeight="1" thickBot="1" x14ac:dyDescent="0.35">
      <c r="A49" s="102"/>
      <c r="B49" s="15" t="s">
        <v>73</v>
      </c>
      <c r="C49" s="34"/>
      <c r="D49" s="39" t="s">
        <v>42</v>
      </c>
      <c r="E49" s="354"/>
      <c r="F49" s="355"/>
      <c r="G49" s="356"/>
    </row>
    <row r="50" spans="1:7" ht="15.75" customHeight="1" thickBot="1" x14ac:dyDescent="0.35">
      <c r="A50" s="102"/>
      <c r="B50" s="15" t="s">
        <v>74</v>
      </c>
      <c r="C50" s="238"/>
      <c r="D50" s="239" t="s">
        <v>118</v>
      </c>
      <c r="E50" s="334"/>
      <c r="F50" s="335"/>
      <c r="G50" s="336"/>
    </row>
    <row r="51" spans="1:7" ht="33.75" customHeight="1" thickTop="1" thickBot="1" x14ac:dyDescent="0.35">
      <c r="A51" s="104"/>
      <c r="B51" s="105" t="s">
        <v>120</v>
      </c>
      <c r="C51" s="106">
        <f>SUM(C44:C50)</f>
        <v>0</v>
      </c>
      <c r="D51" s="328" t="s">
        <v>119</v>
      </c>
      <c r="E51" s="329"/>
      <c r="F51" s="329"/>
      <c r="G51" s="330"/>
    </row>
    <row r="52" spans="1:7" ht="12" customHeight="1" thickTop="1" thickBot="1" x14ac:dyDescent="0.35">
      <c r="A52" s="337"/>
      <c r="B52" s="337"/>
      <c r="C52" s="337"/>
      <c r="D52" s="337"/>
      <c r="E52" s="337"/>
      <c r="F52" s="337"/>
      <c r="G52" s="337"/>
    </row>
    <row r="53" spans="1:7" ht="20.399999999999999" customHeight="1" thickTop="1" x14ac:dyDescent="0.3">
      <c r="A53" s="344" t="s">
        <v>27</v>
      </c>
      <c r="B53" s="345"/>
      <c r="C53" s="345"/>
      <c r="D53" s="345"/>
      <c r="E53" s="345"/>
      <c r="F53" s="345"/>
      <c r="G53" s="346"/>
    </row>
    <row r="54" spans="1:7" ht="29.25" customHeight="1" thickBot="1" x14ac:dyDescent="0.35">
      <c r="A54" s="99"/>
      <c r="B54" s="350" t="s">
        <v>47</v>
      </c>
      <c r="C54" s="350"/>
      <c r="D54" s="350"/>
      <c r="E54" s="350"/>
      <c r="F54" s="350"/>
      <c r="G54" s="100"/>
    </row>
    <row r="55" spans="1:7" ht="43.5" customHeight="1" x14ac:dyDescent="0.3">
      <c r="A55" s="107" t="s">
        <v>3</v>
      </c>
      <c r="B55" s="128" t="s">
        <v>75</v>
      </c>
      <c r="C55" s="36">
        <v>0</v>
      </c>
      <c r="D55" s="351" t="s">
        <v>48</v>
      </c>
      <c r="E55" s="352"/>
      <c r="F55" s="352"/>
      <c r="G55" s="353"/>
    </row>
    <row r="56" spans="1:7" ht="30" customHeight="1" x14ac:dyDescent="0.3">
      <c r="A56" s="108"/>
      <c r="B56" s="13" t="s">
        <v>76</v>
      </c>
      <c r="C56" s="37">
        <v>0</v>
      </c>
      <c r="D56" s="331" t="s">
        <v>49</v>
      </c>
      <c r="E56" s="332"/>
      <c r="F56" s="332"/>
      <c r="G56" s="333"/>
    </row>
    <row r="57" spans="1:7" ht="28.5" customHeight="1" x14ac:dyDescent="0.3">
      <c r="A57" s="109"/>
      <c r="B57" s="129" t="s">
        <v>77</v>
      </c>
      <c r="C57" s="37">
        <v>0</v>
      </c>
      <c r="D57" s="393" t="s">
        <v>52</v>
      </c>
      <c r="E57" s="394"/>
      <c r="F57" s="394"/>
      <c r="G57" s="395"/>
    </row>
    <row r="58" spans="1:7" ht="15" customHeight="1" x14ac:dyDescent="0.3">
      <c r="A58" s="109"/>
      <c r="B58" s="129" t="s">
        <v>78</v>
      </c>
      <c r="C58" s="37">
        <v>0</v>
      </c>
      <c r="D58" s="248" t="s">
        <v>50</v>
      </c>
      <c r="E58" s="249"/>
      <c r="F58" s="249"/>
      <c r="G58" s="250"/>
    </row>
    <row r="59" spans="1:7" ht="15" customHeight="1" x14ac:dyDescent="0.3">
      <c r="A59" s="109"/>
      <c r="B59" s="129" t="s">
        <v>79</v>
      </c>
      <c r="C59" s="38"/>
      <c r="D59" s="248" t="s">
        <v>53</v>
      </c>
      <c r="E59" s="249"/>
      <c r="F59" s="249"/>
      <c r="G59" s="250"/>
    </row>
    <row r="60" spans="1:7" ht="15" customHeight="1" x14ac:dyDescent="0.3">
      <c r="A60" s="109"/>
      <c r="B60" s="13" t="s">
        <v>80</v>
      </c>
      <c r="C60" s="44"/>
      <c r="D60" s="112" t="s">
        <v>42</v>
      </c>
      <c r="E60" s="317" t="s">
        <v>141</v>
      </c>
      <c r="F60" s="318"/>
      <c r="G60" s="319"/>
    </row>
    <row r="61" spans="1:7" ht="16.5" customHeight="1" x14ac:dyDescent="0.3">
      <c r="A61" s="109"/>
      <c r="B61" s="13" t="s">
        <v>81</v>
      </c>
      <c r="C61" s="44"/>
      <c r="D61" s="112" t="s">
        <v>42</v>
      </c>
      <c r="E61" s="317"/>
      <c r="F61" s="318"/>
      <c r="G61" s="319"/>
    </row>
    <row r="62" spans="1:7" ht="30" customHeight="1" thickBot="1" x14ac:dyDescent="0.35">
      <c r="A62" s="104"/>
      <c r="B62" s="110" t="s">
        <v>82</v>
      </c>
      <c r="C62" s="111">
        <f>SUM(C55:C61)</f>
        <v>0</v>
      </c>
      <c r="D62" s="251" t="s">
        <v>83</v>
      </c>
      <c r="E62" s="252"/>
      <c r="F62" s="252"/>
      <c r="G62" s="253"/>
    </row>
    <row r="63" spans="1:7" ht="18" customHeight="1" thickTop="1" x14ac:dyDescent="0.3">
      <c r="A63" s="8"/>
      <c r="B63" s="8"/>
      <c r="C63" s="321"/>
      <c r="D63" s="321"/>
      <c r="E63" s="321"/>
      <c r="F63" s="321"/>
      <c r="G63" s="8"/>
    </row>
    <row r="64" spans="1:7" ht="18.75" customHeight="1" x14ac:dyDescent="0.3">
      <c r="A64" s="308" t="s">
        <v>57</v>
      </c>
      <c r="B64" s="308"/>
      <c r="C64" s="308"/>
      <c r="D64" s="308"/>
      <c r="E64" s="308"/>
      <c r="F64" s="308"/>
      <c r="G64" s="308"/>
    </row>
    <row r="65" spans="1:7" ht="28.5" customHeight="1" thickBot="1" x14ac:dyDescent="0.35">
      <c r="A65" s="307" t="s">
        <v>4</v>
      </c>
      <c r="B65" s="307"/>
      <c r="C65" s="315"/>
      <c r="D65" s="315"/>
      <c r="E65" s="10"/>
      <c r="F65" s="118" t="s">
        <v>5</v>
      </c>
      <c r="G65" s="117"/>
    </row>
    <row r="66" spans="1:7" ht="28.5" customHeight="1" thickBot="1" x14ac:dyDescent="0.35">
      <c r="A66" s="307" t="s">
        <v>6</v>
      </c>
      <c r="B66" s="307"/>
      <c r="C66" s="309"/>
      <c r="D66" s="309"/>
      <c r="E66" s="19" t="s">
        <v>14</v>
      </c>
      <c r="F66" s="118" t="s">
        <v>5</v>
      </c>
      <c r="G66" s="32"/>
    </row>
    <row r="67" spans="1:7" ht="30" customHeight="1" thickBot="1" x14ac:dyDescent="0.35">
      <c r="A67" s="307" t="s">
        <v>28</v>
      </c>
      <c r="B67" s="307"/>
      <c r="C67" s="309"/>
      <c r="D67" s="309"/>
      <c r="E67" s="19" t="s">
        <v>14</v>
      </c>
      <c r="F67" s="118" t="s">
        <v>5</v>
      </c>
      <c r="G67" s="32"/>
    </row>
    <row r="68" spans="1:7" ht="30" customHeight="1" thickBot="1" x14ac:dyDescent="0.35">
      <c r="A68" s="307" t="s">
        <v>7</v>
      </c>
      <c r="B68" s="307"/>
      <c r="C68" s="113"/>
      <c r="D68" s="113"/>
      <c r="E68" s="10"/>
      <c r="F68" s="118" t="s">
        <v>5</v>
      </c>
      <c r="G68" s="33"/>
    </row>
    <row r="69" spans="1:7" ht="25.5" customHeight="1" thickBot="1" x14ac:dyDescent="0.35">
      <c r="A69" s="31"/>
      <c r="B69" s="31"/>
      <c r="C69" s="113"/>
      <c r="D69" s="113"/>
      <c r="E69" s="10"/>
      <c r="F69" s="31"/>
      <c r="G69" s="18"/>
    </row>
    <row r="70" spans="1:7" ht="36.75" customHeight="1" thickBot="1" x14ac:dyDescent="0.35">
      <c r="A70" s="322" t="s">
        <v>114</v>
      </c>
      <c r="B70" s="323"/>
      <c r="C70" s="323"/>
      <c r="D70" s="323"/>
      <c r="E70" s="323"/>
      <c r="F70" s="323"/>
      <c r="G70" s="324"/>
    </row>
    <row r="71" spans="1:7" x14ac:dyDescent="0.3">
      <c r="A71" s="31"/>
      <c r="B71" s="31"/>
      <c r="C71" s="10"/>
      <c r="D71" s="10"/>
      <c r="E71" s="10"/>
      <c r="F71" s="31"/>
      <c r="G71" s="31"/>
    </row>
    <row r="72" spans="1:7" ht="1.95" customHeight="1" x14ac:dyDescent="0.3">
      <c r="A72" s="31"/>
      <c r="B72" s="31"/>
      <c r="C72" s="10"/>
      <c r="D72" s="10"/>
      <c r="E72" s="10"/>
      <c r="F72" s="31"/>
      <c r="G72" s="31"/>
    </row>
    <row r="73" spans="1:7" ht="21" customHeight="1" x14ac:dyDescent="0.3">
      <c r="A73" s="325" t="s">
        <v>15</v>
      </c>
      <c r="B73" s="326"/>
      <c r="C73" s="326"/>
      <c r="D73" s="326"/>
      <c r="E73" s="326"/>
      <c r="F73" s="326"/>
      <c r="G73" s="327"/>
    </row>
    <row r="74" spans="1:7" ht="18.75" customHeight="1" x14ac:dyDescent="0.3">
      <c r="A74" s="325" t="s">
        <v>156</v>
      </c>
      <c r="B74" s="326"/>
      <c r="C74" s="326"/>
      <c r="D74" s="326"/>
      <c r="E74" s="326"/>
      <c r="F74" s="326"/>
      <c r="G74" s="327"/>
    </row>
    <row r="75" spans="1:7" x14ac:dyDescent="0.3">
      <c r="A75" s="20"/>
      <c r="B75" s="320"/>
      <c r="C75" s="320"/>
      <c r="D75" s="320"/>
      <c r="E75" s="10"/>
      <c r="F75" s="20"/>
      <c r="G75" s="21"/>
    </row>
    <row r="76" spans="1:7" ht="18.600000000000001" thickBot="1" x14ac:dyDescent="0.4">
      <c r="A76" s="302" t="s">
        <v>0</v>
      </c>
      <c r="B76" s="302"/>
      <c r="C76" s="314">
        <f xml:space="preserve"> (C1)</f>
        <v>0</v>
      </c>
      <c r="D76" s="314"/>
      <c r="E76" s="90" t="s">
        <v>1</v>
      </c>
      <c r="F76" s="314">
        <f xml:space="preserve"> (F1)</f>
        <v>0</v>
      </c>
      <c r="G76" s="314"/>
    </row>
    <row r="77" spans="1:7" ht="15.75" customHeight="1" x14ac:dyDescent="0.3">
      <c r="A77" s="20"/>
      <c r="B77" s="10"/>
      <c r="C77" s="22"/>
      <c r="D77" s="10"/>
      <c r="E77" s="10"/>
      <c r="F77" s="10"/>
      <c r="G77" s="10"/>
    </row>
    <row r="78" spans="1:7" x14ac:dyDescent="0.3">
      <c r="A78" s="361" t="s">
        <v>16</v>
      </c>
      <c r="B78" s="361"/>
      <c r="C78" s="361"/>
      <c r="D78" s="306">
        <f>C1</f>
        <v>0</v>
      </c>
      <c r="E78" s="306"/>
      <c r="F78" s="306"/>
      <c r="G78" s="306"/>
    </row>
    <row r="79" spans="1:7" ht="23.1" customHeight="1" x14ac:dyDescent="0.3">
      <c r="A79" s="361" t="s">
        <v>17</v>
      </c>
      <c r="B79" s="361"/>
      <c r="C79" s="361"/>
      <c r="D79" s="310"/>
      <c r="E79" s="310"/>
      <c r="F79" s="310"/>
      <c r="G79" s="310"/>
    </row>
    <row r="80" spans="1:7" ht="10.35" customHeight="1" x14ac:dyDescent="0.3">
      <c r="A80" s="114"/>
      <c r="B80" s="52"/>
      <c r="C80" s="52"/>
      <c r="D80" s="115"/>
      <c r="E80" s="115"/>
      <c r="F80" s="115"/>
      <c r="G80" s="115"/>
    </row>
    <row r="81" spans="1:7" x14ac:dyDescent="0.3">
      <c r="A81" s="17" t="s">
        <v>18</v>
      </c>
      <c r="B81" s="10"/>
      <c r="C81" s="23" t="s">
        <v>19</v>
      </c>
      <c r="D81" s="10"/>
      <c r="E81" s="10"/>
      <c r="F81" s="10"/>
      <c r="G81" s="17" t="s">
        <v>20</v>
      </c>
    </row>
    <row r="82" spans="1:7" x14ac:dyDescent="0.3">
      <c r="A82" s="17" t="s">
        <v>21</v>
      </c>
      <c r="C82" s="24" t="s">
        <v>22</v>
      </c>
      <c r="D82" s="25"/>
      <c r="E82" s="26"/>
      <c r="F82" s="26"/>
      <c r="G82" s="27" t="s">
        <v>23</v>
      </c>
    </row>
    <row r="83" spans="1:7" ht="15" customHeight="1" x14ac:dyDescent="0.3">
      <c r="A83" s="119">
        <f>C9</f>
        <v>0</v>
      </c>
      <c r="B83" s="45" t="s">
        <v>91</v>
      </c>
      <c r="C83" s="46"/>
      <c r="D83" s="259" t="s">
        <v>94</v>
      </c>
      <c r="E83" s="260"/>
      <c r="F83" s="261"/>
      <c r="G83" s="43">
        <f>C83+A83</f>
        <v>0</v>
      </c>
    </row>
    <row r="84" spans="1:7" x14ac:dyDescent="0.3">
      <c r="A84" s="131">
        <f>C10</f>
        <v>0</v>
      </c>
      <c r="B84" s="45" t="s">
        <v>32</v>
      </c>
      <c r="C84" s="28"/>
      <c r="D84" s="311" t="s">
        <v>24</v>
      </c>
      <c r="E84" s="312"/>
      <c r="F84" s="313"/>
      <c r="G84" s="43">
        <f>C84+A84</f>
        <v>0</v>
      </c>
    </row>
    <row r="85" spans="1:7" ht="15" customHeight="1" x14ac:dyDescent="0.3">
      <c r="A85" s="125">
        <f>C51</f>
        <v>0</v>
      </c>
      <c r="B85" s="4" t="s">
        <v>95</v>
      </c>
      <c r="C85" s="28"/>
      <c r="D85" s="259" t="s">
        <v>84</v>
      </c>
      <c r="E85" s="260"/>
      <c r="F85" s="261"/>
      <c r="G85" s="43">
        <f>SUM(A85+C85)</f>
        <v>0</v>
      </c>
    </row>
    <row r="86" spans="1:7" ht="15" customHeight="1" x14ac:dyDescent="0.3">
      <c r="A86" s="126">
        <f>C62</f>
        <v>0</v>
      </c>
      <c r="B86" s="4" t="s">
        <v>87</v>
      </c>
      <c r="C86" s="28"/>
      <c r="D86" s="259" t="s">
        <v>85</v>
      </c>
      <c r="E86" s="260"/>
      <c r="F86" s="261"/>
      <c r="G86" s="42">
        <f>SUM(A86+C86)</f>
        <v>0</v>
      </c>
    </row>
    <row r="87" spans="1:7" ht="15" customHeight="1" x14ac:dyDescent="0.3">
      <c r="A87" s="130" t="str">
        <f>C18</f>
        <v>$0.00</v>
      </c>
      <c r="B87" s="45" t="s">
        <v>88</v>
      </c>
      <c r="C87" s="46"/>
      <c r="D87" s="259" t="s">
        <v>86</v>
      </c>
      <c r="E87" s="260"/>
      <c r="F87" s="261"/>
      <c r="G87" s="42">
        <f t="shared" ref="G87:G91" si="0">SUM(A87,C87)</f>
        <v>0</v>
      </c>
    </row>
    <row r="88" spans="1:7" ht="15" customHeight="1" x14ac:dyDescent="0.3">
      <c r="A88" s="41">
        <f>C7</f>
        <v>0</v>
      </c>
      <c r="B88" s="136" t="s">
        <v>96</v>
      </c>
      <c r="C88" s="46"/>
      <c r="D88" s="259" t="s">
        <v>97</v>
      </c>
      <c r="E88" s="260"/>
      <c r="F88" s="261"/>
      <c r="G88" s="42">
        <f t="shared" si="0"/>
        <v>0</v>
      </c>
    </row>
    <row r="89" spans="1:7" ht="15" customHeight="1" x14ac:dyDescent="0.3">
      <c r="A89" s="119">
        <f>C22</f>
        <v>0</v>
      </c>
      <c r="B89" s="45" t="s">
        <v>89</v>
      </c>
      <c r="C89" s="46"/>
      <c r="D89" s="259" t="s">
        <v>58</v>
      </c>
      <c r="E89" s="260"/>
      <c r="F89" s="261"/>
      <c r="G89" s="42">
        <f t="shared" si="0"/>
        <v>0</v>
      </c>
    </row>
    <row r="90" spans="1:7" ht="15" customHeight="1" x14ac:dyDescent="0.3">
      <c r="A90" s="119">
        <f>C26</f>
        <v>0</v>
      </c>
      <c r="B90" s="47" t="s">
        <v>90</v>
      </c>
      <c r="C90" s="46"/>
      <c r="D90" s="259" t="s">
        <v>67</v>
      </c>
      <c r="E90" s="260"/>
      <c r="F90" s="261"/>
      <c r="G90" s="42">
        <f t="shared" si="0"/>
        <v>0</v>
      </c>
    </row>
    <row r="91" spans="1:7" ht="15" customHeight="1" x14ac:dyDescent="0.3">
      <c r="A91" s="119">
        <f>C30</f>
        <v>0</v>
      </c>
      <c r="B91" s="48" t="s">
        <v>91</v>
      </c>
      <c r="C91" s="46"/>
      <c r="D91" s="303" t="s">
        <v>54</v>
      </c>
      <c r="E91" s="304"/>
      <c r="F91" s="305"/>
      <c r="G91" s="42">
        <f t="shared" si="0"/>
        <v>0</v>
      </c>
    </row>
    <row r="92" spans="1:7" ht="15" customHeight="1" x14ac:dyDescent="0.3">
      <c r="A92" s="10"/>
      <c r="B92" s="10"/>
      <c r="C92" s="22"/>
      <c r="D92" s="10"/>
      <c r="E92" s="10"/>
      <c r="F92" s="10"/>
    </row>
    <row r="93" spans="1:7" ht="15" customHeight="1" x14ac:dyDescent="0.3">
      <c r="A93" s="10"/>
      <c r="B93" s="22"/>
      <c r="C93" s="22"/>
      <c r="D93" s="10"/>
      <c r="E93" s="10"/>
      <c r="F93" s="10"/>
      <c r="G93" s="127">
        <f>SUM(G83+G84+G85+G86)</f>
        <v>0</v>
      </c>
    </row>
    <row r="94" spans="1:7" ht="16.5" customHeight="1" x14ac:dyDescent="0.4">
      <c r="A94" s="10"/>
      <c r="B94" s="10"/>
      <c r="C94" t="s">
        <v>157</v>
      </c>
      <c r="D94" s="140" t="s">
        <v>138</v>
      </c>
      <c r="E94" s="116"/>
      <c r="F94" s="116"/>
      <c r="G94" s="116"/>
    </row>
    <row r="95" spans="1:7" s="139" customFormat="1" ht="15" customHeight="1" x14ac:dyDescent="0.3">
      <c r="A95" s="138"/>
      <c r="B95" s="138" t="s">
        <v>98</v>
      </c>
      <c r="D95" s="138"/>
      <c r="E95" s="138"/>
      <c r="F95" s="138"/>
    </row>
    <row r="96" spans="1:7" ht="15" customHeight="1" thickBot="1" x14ac:dyDescent="0.35">
      <c r="A96" s="10"/>
      <c r="B96" s="10"/>
      <c r="C96" s="22"/>
      <c r="E96" s="10"/>
      <c r="F96" s="10"/>
      <c r="G96" s="10"/>
    </row>
    <row r="97" spans="1:14" ht="145.94999999999999" customHeight="1" thickBot="1" x14ac:dyDescent="0.35">
      <c r="A97" s="196" t="s">
        <v>142</v>
      </c>
      <c r="B97" s="197" t="s">
        <v>128</v>
      </c>
      <c r="C97" s="198" t="s">
        <v>129</v>
      </c>
      <c r="D97" s="297" t="s">
        <v>104</v>
      </c>
      <c r="E97" s="298"/>
      <c r="F97" s="10"/>
      <c r="G97" s="10"/>
    </row>
    <row r="98" spans="1:14" ht="21.6" customHeight="1" x14ac:dyDescent="0.3">
      <c r="A98" s="199" t="s">
        <v>130</v>
      </c>
      <c r="B98" s="200">
        <v>47.22</v>
      </c>
      <c r="C98" s="199">
        <v>3.63</v>
      </c>
      <c r="D98" s="10"/>
      <c r="E98" s="10"/>
    </row>
    <row r="99" spans="1:14" ht="15" customHeight="1" thickBot="1" x14ac:dyDescent="0.35">
      <c r="A99" s="201" t="s">
        <v>131</v>
      </c>
      <c r="B99" s="202">
        <v>50.69</v>
      </c>
      <c r="C99" s="201">
        <v>3.95</v>
      </c>
      <c r="D99" s="10"/>
      <c r="E99" s="10"/>
    </row>
    <row r="100" spans="1:14" ht="15" customHeight="1" thickBot="1" x14ac:dyDescent="0.35">
      <c r="A100" s="203" t="s">
        <v>132</v>
      </c>
      <c r="B100" s="204">
        <v>57.64</v>
      </c>
      <c r="C100" s="203">
        <v>4.6500000000000004</v>
      </c>
      <c r="D100" s="10" t="s">
        <v>105</v>
      </c>
      <c r="E100" s="170"/>
      <c r="H100" s="207"/>
      <c r="I100" s="208"/>
    </row>
    <row r="101" spans="1:14" ht="15" customHeight="1" thickBot="1" x14ac:dyDescent="0.35">
      <c r="A101" s="201" t="s">
        <v>133</v>
      </c>
      <c r="B101" s="202">
        <v>78.459999999999994</v>
      </c>
      <c r="C101" s="201">
        <v>6.75</v>
      </c>
      <c r="D101" s="165" t="s">
        <v>106</v>
      </c>
      <c r="E101" s="171"/>
      <c r="H101" s="208"/>
      <c r="I101" s="208"/>
      <c r="M101" s="208"/>
      <c r="N101" s="208"/>
    </row>
    <row r="102" spans="1:14" ht="15" customHeight="1" x14ac:dyDescent="0.35">
      <c r="A102" s="203" t="s">
        <v>134</v>
      </c>
      <c r="B102" s="204">
        <v>121</v>
      </c>
      <c r="C102" s="203">
        <v>11.01</v>
      </c>
      <c r="D102" s="10"/>
      <c r="E102" s="10"/>
      <c r="H102" s="208"/>
      <c r="I102" s="208"/>
      <c r="M102" s="445"/>
      <c r="N102" s="445"/>
    </row>
    <row r="103" spans="1:14" ht="15" customHeight="1" thickBot="1" x14ac:dyDescent="0.35">
      <c r="A103" s="201" t="s">
        <v>135</v>
      </c>
      <c r="B103" s="202">
        <v>191.2</v>
      </c>
      <c r="C103" s="201">
        <v>18.28</v>
      </c>
      <c r="D103" s="10"/>
      <c r="E103" s="10"/>
      <c r="H103" s="208"/>
      <c r="I103" s="208"/>
      <c r="M103" s="446"/>
      <c r="N103" s="446"/>
    </row>
    <row r="104" spans="1:14" ht="15" customHeight="1" thickBot="1" x14ac:dyDescent="0.35">
      <c r="A104" s="203" t="s">
        <v>136</v>
      </c>
      <c r="B104" s="204">
        <v>283.60000000000002</v>
      </c>
      <c r="C104" s="203">
        <v>27.52</v>
      </c>
      <c r="D104" s="10" t="s">
        <v>107</v>
      </c>
      <c r="E104" s="172"/>
      <c r="H104" s="208"/>
      <c r="I104" s="208"/>
      <c r="M104" s="447"/>
      <c r="N104" s="447"/>
    </row>
    <row r="105" spans="1:14" ht="15" customHeight="1" thickBot="1" x14ac:dyDescent="0.35">
      <c r="A105" s="201" t="s">
        <v>137</v>
      </c>
      <c r="B105" s="202">
        <v>431.2</v>
      </c>
      <c r="C105" s="201">
        <v>42.28</v>
      </c>
      <c r="D105" s="10" t="s">
        <v>106</v>
      </c>
      <c r="E105" s="173"/>
      <c r="H105" s="209"/>
      <c r="I105" s="209"/>
      <c r="M105" s="447"/>
      <c r="N105" s="447"/>
    </row>
    <row r="106" spans="1:14" ht="15" customHeight="1" thickBot="1" x14ac:dyDescent="0.35">
      <c r="A106" s="203">
        <v>65</v>
      </c>
      <c r="B106" s="204">
        <v>850</v>
      </c>
      <c r="C106" s="203">
        <v>83.76</v>
      </c>
      <c r="D106" s="10"/>
      <c r="E106" s="10"/>
      <c r="H106" s="210"/>
      <c r="I106" s="208"/>
      <c r="M106" s="447"/>
      <c r="N106" s="447"/>
    </row>
    <row r="107" spans="1:14" ht="15" customHeight="1" thickBot="1" x14ac:dyDescent="0.35">
      <c r="A107" s="201">
        <v>66</v>
      </c>
      <c r="B107" s="202">
        <v>889.6</v>
      </c>
      <c r="C107" s="201">
        <v>88.12</v>
      </c>
      <c r="D107" s="10" t="s">
        <v>108</v>
      </c>
      <c r="E107" s="166">
        <f>SUM(E101+E105)</f>
        <v>0</v>
      </c>
      <c r="I107" s="208"/>
      <c r="M107" s="447"/>
      <c r="N107" s="447"/>
    </row>
    <row r="108" spans="1:14" ht="15" customHeight="1" x14ac:dyDescent="0.3">
      <c r="A108" s="203">
        <v>67</v>
      </c>
      <c r="B108" s="204">
        <v>988</v>
      </c>
      <c r="C108" s="203">
        <v>97.96</v>
      </c>
      <c r="D108" s="10"/>
      <c r="E108" s="10"/>
      <c r="M108" s="448"/>
      <c r="N108" s="448"/>
    </row>
    <row r="109" spans="1:14" ht="15" customHeight="1" x14ac:dyDescent="0.3">
      <c r="A109" s="201">
        <v>68</v>
      </c>
      <c r="B109" s="202">
        <v>1094.8</v>
      </c>
      <c r="C109" s="201">
        <v>108.64</v>
      </c>
      <c r="D109" s="10"/>
      <c r="E109" s="10"/>
      <c r="F109" s="10"/>
      <c r="G109" s="10"/>
      <c r="M109" s="208"/>
      <c r="N109" s="208"/>
    </row>
    <row r="110" spans="1:14" ht="15" customHeight="1" x14ac:dyDescent="0.3">
      <c r="A110" s="203">
        <v>69</v>
      </c>
      <c r="B110" s="204">
        <v>1213.2</v>
      </c>
      <c r="C110" s="203">
        <v>120.88</v>
      </c>
      <c r="D110" s="10"/>
      <c r="E110" s="10"/>
      <c r="F110" s="10"/>
      <c r="G110" s="10"/>
    </row>
    <row r="111" spans="1:14" ht="15" customHeight="1" x14ac:dyDescent="0.3">
      <c r="A111" s="201">
        <v>70</v>
      </c>
      <c r="B111" s="202">
        <v>1352.2</v>
      </c>
      <c r="C111" s="201">
        <v>134.38</v>
      </c>
      <c r="D111" s="10"/>
      <c r="E111" s="10"/>
      <c r="F111" s="10"/>
      <c r="G111" s="10"/>
    </row>
    <row r="112" spans="1:14" ht="15" customHeight="1" x14ac:dyDescent="0.3">
      <c r="A112" s="203">
        <v>71</v>
      </c>
      <c r="B112" s="204">
        <v>1502.2</v>
      </c>
      <c r="C112" s="203">
        <v>149.38</v>
      </c>
      <c r="D112" s="10"/>
      <c r="E112" s="10"/>
      <c r="F112" s="10"/>
      <c r="G112" s="10"/>
    </row>
    <row r="113" spans="1:7" ht="15" customHeight="1" thickBot="1" x14ac:dyDescent="0.35">
      <c r="A113" s="205">
        <v>72</v>
      </c>
      <c r="B113" s="206">
        <v>1646.8</v>
      </c>
      <c r="C113" s="205">
        <v>163.84</v>
      </c>
      <c r="D113" s="10"/>
      <c r="E113" s="10"/>
      <c r="F113" s="10"/>
      <c r="G113" s="10"/>
    </row>
    <row r="114" spans="1:7" ht="15" customHeight="1" x14ac:dyDescent="0.3">
      <c r="A114" s="10"/>
      <c r="B114" s="10"/>
      <c r="C114" s="22"/>
      <c r="D114" s="10"/>
      <c r="E114" s="10"/>
      <c r="F114" s="10"/>
      <c r="G114" s="10"/>
    </row>
    <row r="115" spans="1:7" ht="9" customHeight="1" x14ac:dyDescent="0.3">
      <c r="A115" s="10"/>
      <c r="B115" s="10"/>
      <c r="C115" s="262"/>
      <c r="D115" s="262"/>
      <c r="E115" s="262"/>
      <c r="F115" s="262"/>
      <c r="G115" s="10"/>
    </row>
    <row r="116" spans="1:7" ht="9.6" customHeight="1" x14ac:dyDescent="0.3">
      <c r="A116" s="10"/>
      <c r="B116" s="10"/>
      <c r="C116" s="177"/>
      <c r="D116" s="177"/>
      <c r="E116" s="177"/>
      <c r="F116" s="177"/>
      <c r="G116" s="177"/>
    </row>
    <row r="117" spans="1:7" ht="7.95" hidden="1" customHeight="1" x14ac:dyDescent="0.3">
      <c r="A117" s="10"/>
      <c r="B117" s="10"/>
      <c r="C117" s="22"/>
      <c r="D117" s="10"/>
      <c r="E117" s="10"/>
      <c r="F117" s="10"/>
      <c r="G117" s="10"/>
    </row>
    <row r="118" spans="1:7" ht="25.5" customHeight="1" x14ac:dyDescent="0.5">
      <c r="A118" s="10"/>
      <c r="B118" s="10"/>
      <c r="C118" s="299" t="s">
        <v>37</v>
      </c>
      <c r="D118" s="300"/>
      <c r="E118" s="300"/>
      <c r="F118" s="301"/>
      <c r="G118" s="10"/>
    </row>
    <row r="119" spans="1:7" ht="15" customHeight="1" x14ac:dyDescent="0.3">
      <c r="A119" s="10"/>
      <c r="B119" s="10"/>
      <c r="C119" s="22"/>
      <c r="D119" s="10"/>
      <c r="E119" s="10"/>
      <c r="F119" s="10"/>
      <c r="G119" s="10"/>
    </row>
    <row r="120" spans="1:7" ht="15" customHeight="1" thickBot="1" x14ac:dyDescent="0.4">
      <c r="A120" s="302" t="s">
        <v>0</v>
      </c>
      <c r="B120" s="302"/>
      <c r="C120" s="314">
        <f>C1</f>
        <v>0</v>
      </c>
      <c r="D120" s="314"/>
      <c r="E120" s="90" t="s">
        <v>1</v>
      </c>
      <c r="F120" s="150">
        <f>F1</f>
        <v>0</v>
      </c>
      <c r="G120" s="150"/>
    </row>
    <row r="121" spans="1:7" ht="15" customHeight="1" x14ac:dyDescent="0.3">
      <c r="A121" s="10"/>
      <c r="B121" s="10"/>
      <c r="C121" s="22"/>
      <c r="D121" s="10"/>
      <c r="E121" s="10"/>
      <c r="F121" s="10"/>
      <c r="G121" s="10"/>
    </row>
    <row r="122" spans="1:7" ht="15" customHeight="1" x14ac:dyDescent="0.3">
      <c r="A122" s="444"/>
      <c r="B122" s="30" t="str">
        <f>IF(OR(C122="Y",C122="N"),"OK","Error")</f>
        <v>Error</v>
      </c>
      <c r="C122" s="134">
        <f>C6</f>
        <v>0</v>
      </c>
      <c r="D122" s="151" t="s">
        <v>110</v>
      </c>
      <c r="E122" s="152"/>
      <c r="F122" s="152"/>
      <c r="G122" s="153"/>
    </row>
    <row r="123" spans="1:7" ht="15" customHeight="1" x14ac:dyDescent="0.3">
      <c r="A123" s="444"/>
      <c r="B123" s="29" t="str">
        <f>IF(AND(C122="N",C123=0),"review","OK")</f>
        <v>OK</v>
      </c>
      <c r="C123" s="135">
        <f>C7</f>
        <v>0</v>
      </c>
      <c r="D123" s="151" t="s">
        <v>111</v>
      </c>
      <c r="E123" s="152"/>
      <c r="F123" s="152"/>
      <c r="G123" s="153"/>
    </row>
    <row r="124" spans="1:7" ht="15" customHeight="1" thickBot="1" x14ac:dyDescent="0.35">
      <c r="A124" s="10"/>
      <c r="B124" s="154"/>
      <c r="C124" s="155"/>
      <c r="D124" s="155"/>
      <c r="E124" s="155"/>
      <c r="F124" s="155"/>
      <c r="G124" s="156"/>
    </row>
    <row r="125" spans="1:7" ht="15" customHeight="1" x14ac:dyDescent="0.3">
      <c r="A125" s="10"/>
      <c r="B125" s="120" t="s">
        <v>60</v>
      </c>
      <c r="C125" s="141">
        <f>C13</f>
        <v>0</v>
      </c>
      <c r="D125" s="157" t="s">
        <v>33</v>
      </c>
      <c r="E125" s="158"/>
      <c r="F125" s="158"/>
      <c r="G125" s="159"/>
    </row>
    <row r="126" spans="1:7" ht="15" customHeight="1" x14ac:dyDescent="0.3">
      <c r="A126" s="10"/>
      <c r="B126" s="154"/>
      <c r="C126" s="155"/>
      <c r="D126" s="155"/>
      <c r="E126" s="155"/>
      <c r="F126" s="155"/>
      <c r="G126" s="156"/>
    </row>
    <row r="127" spans="1:7" ht="31.5" customHeight="1" x14ac:dyDescent="0.3">
      <c r="A127" s="10"/>
      <c r="B127" s="121" t="s">
        <v>61</v>
      </c>
      <c r="C127" s="142"/>
      <c r="D127" s="264" t="s">
        <v>148</v>
      </c>
      <c r="E127" s="265"/>
      <c r="F127" s="265"/>
      <c r="G127" s="266"/>
    </row>
    <row r="128" spans="1:7" ht="14.4" customHeight="1" x14ac:dyDescent="0.3">
      <c r="A128" s="10"/>
      <c r="B128" s="246"/>
      <c r="C128" s="247"/>
      <c r="D128" s="245" t="s">
        <v>147</v>
      </c>
      <c r="E128" s="241"/>
      <c r="F128" s="241"/>
      <c r="G128" s="242"/>
    </row>
    <row r="129" spans="1:7" ht="17.399999999999999" customHeight="1" x14ac:dyDescent="0.3">
      <c r="A129" s="10"/>
      <c r="B129" s="246"/>
      <c r="C129" s="247"/>
      <c r="D129" s="245" t="s">
        <v>146</v>
      </c>
      <c r="E129" s="241"/>
      <c r="F129" s="241"/>
      <c r="G129" s="242"/>
    </row>
    <row r="130" spans="1:7" ht="15" customHeight="1" x14ac:dyDescent="0.3">
      <c r="A130" s="10"/>
      <c r="B130" s="154"/>
      <c r="C130" s="155"/>
      <c r="D130" s="155"/>
      <c r="E130" s="155"/>
      <c r="F130" s="155"/>
      <c r="G130" s="156"/>
    </row>
    <row r="131" spans="1:7" ht="17.399999999999999" customHeight="1" x14ac:dyDescent="0.3">
      <c r="A131" s="10"/>
      <c r="B131" s="289" t="s">
        <v>62</v>
      </c>
      <c r="C131" s="142"/>
      <c r="D131" s="267" t="s">
        <v>149</v>
      </c>
      <c r="E131" s="268"/>
      <c r="F131" s="268"/>
      <c r="G131" s="269"/>
    </row>
    <row r="132" spans="1:7" ht="17.399999999999999" customHeight="1" x14ac:dyDescent="0.3">
      <c r="A132" s="10"/>
      <c r="B132" s="290"/>
      <c r="C132" s="142"/>
      <c r="D132" s="267" t="s">
        <v>150</v>
      </c>
      <c r="E132" s="268"/>
      <c r="F132" s="243"/>
      <c r="G132" s="244"/>
    </row>
    <row r="133" spans="1:7" ht="15" customHeight="1" x14ac:dyDescent="0.3">
      <c r="A133" s="10"/>
      <c r="B133" s="291"/>
      <c r="C133" s="143"/>
      <c r="D133" s="270" t="s">
        <v>55</v>
      </c>
      <c r="E133" s="271"/>
      <c r="F133" s="271"/>
      <c r="G133" s="272"/>
    </row>
    <row r="134" spans="1:7" ht="15" customHeight="1" x14ac:dyDescent="0.3">
      <c r="A134" s="10"/>
      <c r="B134" s="154"/>
      <c r="C134" s="185"/>
      <c r="D134" s="155"/>
      <c r="E134" s="155"/>
      <c r="F134" s="155"/>
      <c r="G134" s="156"/>
    </row>
    <row r="135" spans="1:7" ht="112.95" customHeight="1" x14ac:dyDescent="0.3">
      <c r="A135" s="10"/>
      <c r="B135" s="292" t="s">
        <v>63</v>
      </c>
      <c r="C135" s="295" t="s">
        <v>140</v>
      </c>
      <c r="D135" s="273" t="s">
        <v>126</v>
      </c>
      <c r="E135" s="274"/>
      <c r="F135" s="274"/>
      <c r="G135" s="275"/>
    </row>
    <row r="136" spans="1:7" ht="18" customHeight="1" x14ac:dyDescent="0.3">
      <c r="A136" s="10"/>
      <c r="B136" s="293"/>
      <c r="C136" s="296"/>
      <c r="D136" s="218"/>
      <c r="E136" s="214" t="s">
        <v>9</v>
      </c>
      <c r="F136" s="192"/>
      <c r="G136" s="190" t="s">
        <v>10</v>
      </c>
    </row>
    <row r="137" spans="1:7" ht="15" customHeight="1" x14ac:dyDescent="0.3">
      <c r="A137" s="10"/>
      <c r="B137" s="293"/>
      <c r="C137" s="296"/>
      <c r="D137" s="217" t="s">
        <v>124</v>
      </c>
      <c r="E137" s="189">
        <f>C13*1.25*0.04</f>
        <v>0</v>
      </c>
      <c r="F137" s="195" t="s">
        <v>127</v>
      </c>
      <c r="G137" s="191">
        <f>(C13+C7)*0.04</f>
        <v>0</v>
      </c>
    </row>
    <row r="138" spans="1:7" ht="15" customHeight="1" x14ac:dyDescent="0.3">
      <c r="A138" s="10"/>
      <c r="B138" s="293"/>
      <c r="C138" s="449"/>
      <c r="D138" s="216" t="s">
        <v>125</v>
      </c>
      <c r="E138" s="215" t="s">
        <v>9</v>
      </c>
      <c r="F138" s="188"/>
      <c r="G138" s="193" t="s">
        <v>10</v>
      </c>
    </row>
    <row r="139" spans="1:7" ht="15" customHeight="1" x14ac:dyDescent="0.3">
      <c r="A139" s="10"/>
      <c r="B139" s="293"/>
      <c r="C139" s="450"/>
      <c r="D139" s="194"/>
      <c r="E139" s="189">
        <f>C13*1.25*D139</f>
        <v>0</v>
      </c>
      <c r="F139" s="195" t="s">
        <v>127</v>
      </c>
      <c r="G139" s="186">
        <f>(C13+C7)*D139</f>
        <v>0</v>
      </c>
    </row>
    <row r="140" spans="1:7" ht="15" customHeight="1" x14ac:dyDescent="0.3">
      <c r="A140" s="10"/>
      <c r="B140" s="294"/>
      <c r="C140" s="187"/>
      <c r="D140" s="276" t="s">
        <v>56</v>
      </c>
      <c r="E140" s="277"/>
      <c r="F140" s="277"/>
      <c r="G140" s="278"/>
    </row>
    <row r="141" spans="1:7" ht="15" customHeight="1" x14ac:dyDescent="0.3">
      <c r="A141" s="10"/>
      <c r="B141" s="160"/>
      <c r="C141" s="161"/>
      <c r="D141" s="161"/>
      <c r="E141" s="161"/>
      <c r="F141" s="161"/>
      <c r="G141" s="162"/>
    </row>
    <row r="142" spans="1:7" ht="58.5" customHeight="1" thickBot="1" x14ac:dyDescent="0.35">
      <c r="A142" s="10"/>
      <c r="B142" s="122" t="s">
        <v>64</v>
      </c>
      <c r="C142" s="144"/>
      <c r="D142" s="279" t="s">
        <v>93</v>
      </c>
      <c r="E142" s="280"/>
      <c r="F142" s="280"/>
      <c r="G142" s="281"/>
    </row>
    <row r="143" spans="1:7" ht="15" customHeight="1" thickTop="1" thickBot="1" x14ac:dyDescent="0.35">
      <c r="A143" s="10"/>
      <c r="B143" s="154"/>
      <c r="C143" s="155"/>
      <c r="D143" s="155"/>
      <c r="E143" s="155"/>
      <c r="F143" s="155"/>
      <c r="G143" s="156"/>
    </row>
    <row r="144" spans="1:7" ht="15" customHeight="1" thickTop="1" thickBot="1" x14ac:dyDescent="0.35">
      <c r="A144" s="10"/>
      <c r="B144" s="123" t="s">
        <v>65</v>
      </c>
      <c r="C144" s="145">
        <f>SUM(C127:C142)</f>
        <v>0</v>
      </c>
      <c r="D144" s="282" t="s">
        <v>112</v>
      </c>
      <c r="E144" s="283"/>
      <c r="F144" s="283"/>
      <c r="G144" s="284"/>
    </row>
    <row r="145" spans="1:7" ht="15" customHeight="1" thickTop="1" thickBot="1" x14ac:dyDescent="0.35">
      <c r="A145" s="10"/>
      <c r="B145" s="154"/>
      <c r="C145" s="155"/>
      <c r="D145" s="155"/>
      <c r="E145" s="155"/>
      <c r="F145" s="155"/>
      <c r="G145" s="156"/>
    </row>
    <row r="146" spans="1:7" ht="15" customHeight="1" thickTop="1" thickBot="1" x14ac:dyDescent="0.35">
      <c r="A146" s="10"/>
      <c r="B146" s="124" t="s">
        <v>66</v>
      </c>
      <c r="C146" s="146">
        <f>SUM(C125,-C144)</f>
        <v>0</v>
      </c>
      <c r="D146" s="285" t="s">
        <v>113</v>
      </c>
      <c r="E146" s="286"/>
      <c r="F146" s="286"/>
      <c r="G146" s="287"/>
    </row>
    <row r="147" spans="1:7" ht="15" customHeight="1" x14ac:dyDescent="0.3">
      <c r="A147" s="10"/>
      <c r="B147" s="10"/>
      <c r="C147" s="10"/>
      <c r="D147" s="10"/>
      <c r="E147" s="10"/>
      <c r="F147" s="10"/>
      <c r="G147" s="10"/>
    </row>
    <row r="148" spans="1:7" ht="15" customHeight="1" x14ac:dyDescent="0.3">
      <c r="A148" s="10"/>
      <c r="B148" s="10"/>
      <c r="C148" s="22"/>
      <c r="D148" s="10"/>
      <c r="E148" s="10"/>
      <c r="F148" s="10"/>
      <c r="G148" s="10"/>
    </row>
    <row r="149" spans="1:7" ht="15" customHeight="1" x14ac:dyDescent="0.35">
      <c r="A149" s="10"/>
      <c r="B149" s="288" t="s">
        <v>99</v>
      </c>
      <c r="C149" s="288"/>
      <c r="D149" s="288"/>
      <c r="E149" s="288"/>
      <c r="F149" s="288"/>
      <c r="G149" s="288"/>
    </row>
    <row r="150" spans="1:7" ht="15" customHeight="1" x14ac:dyDescent="0.35">
      <c r="A150" s="10"/>
      <c r="B150" s="10"/>
      <c r="C150" s="263" t="s">
        <v>100</v>
      </c>
      <c r="D150" s="263"/>
      <c r="E150" s="263"/>
      <c r="F150" s="263"/>
      <c r="G150" s="10"/>
    </row>
    <row r="151" spans="1:7" ht="15" customHeight="1" x14ac:dyDescent="0.35">
      <c r="A151" s="10"/>
      <c r="B151" s="10"/>
      <c r="C151" s="179"/>
      <c r="D151" s="180"/>
      <c r="E151" s="180"/>
      <c r="F151" s="180"/>
      <c r="G151" s="10"/>
    </row>
    <row r="152" spans="1:7" ht="15" customHeight="1" x14ac:dyDescent="0.3">
      <c r="A152" s="10"/>
      <c r="B152" s="10"/>
      <c r="C152" s="22"/>
      <c r="D152" s="10"/>
      <c r="E152" s="10"/>
      <c r="F152" s="10"/>
      <c r="G152" s="10"/>
    </row>
    <row r="153" spans="1:7" ht="15" customHeight="1" x14ac:dyDescent="0.3">
      <c r="A153" s="10"/>
      <c r="B153" s="10"/>
      <c r="C153" s="22"/>
      <c r="D153" s="10"/>
      <c r="E153" s="10"/>
      <c r="F153" s="10"/>
      <c r="G153" s="10"/>
    </row>
    <row r="154" spans="1:7" ht="15" customHeight="1" x14ac:dyDescent="0.3">
      <c r="A154" s="10"/>
      <c r="B154" s="10"/>
      <c r="C154" s="22"/>
      <c r="D154" s="10"/>
      <c r="E154" s="10"/>
      <c r="F154" s="10"/>
      <c r="G154" s="10"/>
    </row>
    <row r="155" spans="1:7" ht="15" customHeight="1" x14ac:dyDescent="0.3">
      <c r="A155" s="10"/>
      <c r="B155" s="10"/>
      <c r="C155" s="22"/>
      <c r="D155" s="10"/>
      <c r="E155" s="10"/>
      <c r="F155" s="10"/>
      <c r="G155" s="10"/>
    </row>
    <row r="156" spans="1:7" ht="15" customHeight="1" x14ac:dyDescent="0.3">
      <c r="A156" s="10"/>
      <c r="B156" s="10"/>
      <c r="C156" s="22"/>
      <c r="D156" s="10"/>
      <c r="E156" s="10"/>
      <c r="F156" s="10"/>
      <c r="G156" s="10"/>
    </row>
    <row r="157" spans="1:7" ht="15" customHeight="1" x14ac:dyDescent="0.3">
      <c r="A157" s="10"/>
      <c r="B157" s="10"/>
      <c r="C157" s="22"/>
      <c r="D157" s="10"/>
      <c r="E157" s="10"/>
      <c r="F157" s="10"/>
      <c r="G157" s="10"/>
    </row>
    <row r="158" spans="1:7" ht="15" customHeight="1" x14ac:dyDescent="0.3">
      <c r="A158" s="10"/>
      <c r="B158" s="10"/>
      <c r="C158" s="22"/>
      <c r="D158" s="10"/>
      <c r="E158" s="10"/>
      <c r="F158" s="10"/>
      <c r="G158" s="10"/>
    </row>
    <row r="159" spans="1:7" ht="15" customHeight="1" x14ac:dyDescent="0.3">
      <c r="A159" s="10"/>
      <c r="B159" s="10"/>
      <c r="C159" s="22"/>
      <c r="D159" s="10"/>
      <c r="E159" s="10"/>
      <c r="F159" s="10"/>
      <c r="G159" s="10"/>
    </row>
    <row r="160" spans="1:7" ht="15" customHeight="1" x14ac:dyDescent="0.3">
      <c r="A160" s="10"/>
      <c r="B160" s="10"/>
      <c r="C160" s="22"/>
      <c r="D160" s="10"/>
      <c r="E160" s="10"/>
      <c r="F160" s="10"/>
      <c r="G160" s="10"/>
    </row>
    <row r="161" spans="1:7" ht="15" customHeight="1" x14ac:dyDescent="0.3">
      <c r="A161" s="10"/>
      <c r="B161" s="10"/>
      <c r="C161" s="22"/>
      <c r="D161" s="10"/>
      <c r="E161" s="10"/>
      <c r="F161" s="10"/>
      <c r="G161" s="10"/>
    </row>
    <row r="162" spans="1:7" ht="15" customHeight="1" x14ac:dyDescent="0.3">
      <c r="A162" s="10"/>
      <c r="B162" s="10"/>
      <c r="C162" s="22"/>
      <c r="D162" s="10"/>
      <c r="E162" s="10"/>
      <c r="F162" s="10"/>
      <c r="G162" s="10"/>
    </row>
    <row r="163" spans="1:7" ht="15" customHeight="1" x14ac:dyDescent="0.3">
      <c r="A163" s="10"/>
      <c r="B163" s="10"/>
      <c r="C163" s="22"/>
      <c r="D163" s="10"/>
      <c r="E163" s="10"/>
      <c r="F163" s="10"/>
      <c r="G163" s="10"/>
    </row>
    <row r="164" spans="1:7" ht="15" customHeight="1" x14ac:dyDescent="0.3">
      <c r="A164" s="10"/>
      <c r="B164" s="10"/>
      <c r="C164" s="22"/>
      <c r="D164" s="10"/>
      <c r="E164" s="10"/>
      <c r="F164" s="10"/>
      <c r="G164" s="10"/>
    </row>
    <row r="165" spans="1:7" ht="15" customHeight="1" x14ac:dyDescent="0.3">
      <c r="A165" s="10"/>
      <c r="B165" s="10"/>
      <c r="C165" s="22"/>
      <c r="D165" s="10"/>
      <c r="E165" s="10"/>
      <c r="F165" s="10"/>
      <c r="G165" s="10"/>
    </row>
    <row r="166" spans="1:7" ht="15" customHeight="1" x14ac:dyDescent="0.3">
      <c r="A166" s="10"/>
      <c r="B166" s="10"/>
      <c r="C166" s="22"/>
      <c r="D166" s="10"/>
      <c r="E166" s="10"/>
      <c r="F166" s="10"/>
      <c r="G166" s="10"/>
    </row>
    <row r="167" spans="1:7" ht="15" customHeight="1" x14ac:dyDescent="0.3">
      <c r="A167" s="10"/>
      <c r="B167" s="10"/>
      <c r="C167" s="22"/>
      <c r="D167" s="10"/>
      <c r="E167" s="10"/>
      <c r="F167" s="10"/>
      <c r="G167" s="10"/>
    </row>
    <row r="168" spans="1:7" ht="15" customHeight="1" x14ac:dyDescent="0.3">
      <c r="A168" s="10"/>
      <c r="B168" s="10"/>
      <c r="C168" s="22"/>
      <c r="D168" s="10"/>
      <c r="E168" s="10"/>
      <c r="F168" s="10"/>
      <c r="G168" s="10"/>
    </row>
    <row r="169" spans="1:7" ht="34.200000000000003" customHeight="1" x14ac:dyDescent="0.3">
      <c r="A169" s="10"/>
      <c r="B169" s="10"/>
      <c r="C169" s="22"/>
      <c r="D169" s="10"/>
      <c r="E169" s="10"/>
      <c r="F169" s="10"/>
      <c r="G169" s="10"/>
    </row>
    <row r="170" spans="1:7" ht="10.95" customHeight="1" x14ac:dyDescent="0.3">
      <c r="A170" s="10"/>
      <c r="B170" s="10"/>
      <c r="C170" s="137"/>
      <c r="D170" s="10"/>
      <c r="E170" s="10"/>
      <c r="F170" s="10"/>
      <c r="G170" s="10"/>
    </row>
    <row r="171" spans="1:7" ht="22.5" customHeight="1" x14ac:dyDescent="0.3">
      <c r="A171" s="10"/>
      <c r="B171" s="10"/>
      <c r="C171" s="22"/>
      <c r="D171" s="137"/>
      <c r="E171" s="137"/>
      <c r="F171" s="137"/>
      <c r="G171" s="10"/>
    </row>
    <row r="172" spans="1:7" ht="22.5" customHeight="1" x14ac:dyDescent="0.3">
      <c r="A172" s="10"/>
      <c r="B172" s="10"/>
      <c r="C172" s="22"/>
      <c r="D172" s="137"/>
      <c r="E172" s="137"/>
      <c r="F172" s="137"/>
      <c r="G172" s="10"/>
    </row>
    <row r="174" spans="1:7" s="182" customFormat="1" x14ac:dyDescent="0.3">
      <c r="A174" s="223"/>
      <c r="B174" s="219"/>
      <c r="C174" s="240"/>
      <c r="D174" s="224"/>
      <c r="E174" s="225"/>
      <c r="F174" s="221"/>
      <c r="G174" s="225"/>
    </row>
    <row r="175" spans="1:7" s="182" customFormat="1" x14ac:dyDescent="0.3">
      <c r="A175" s="224"/>
      <c r="B175" s="226"/>
      <c r="C175" s="240"/>
      <c r="D175" s="224"/>
      <c r="E175" s="225"/>
      <c r="F175" s="221"/>
      <c r="G175" s="225"/>
    </row>
    <row r="176" spans="1:7" s="182" customFormat="1" x14ac:dyDescent="0.3">
      <c r="A176" s="227"/>
      <c r="B176" s="220"/>
      <c r="C176" s="220"/>
      <c r="D176" s="220"/>
      <c r="E176" s="221"/>
      <c r="F176" s="221"/>
      <c r="G176" s="221"/>
    </row>
    <row r="177" spans="1:19" x14ac:dyDescent="0.3">
      <c r="A177" s="227"/>
      <c r="B177" s="220"/>
      <c r="C177" s="220"/>
      <c r="D177" s="220"/>
      <c r="E177" s="221"/>
      <c r="F177" s="221"/>
      <c r="G177" s="221"/>
    </row>
    <row r="178" spans="1:19" s="184" customFormat="1" x14ac:dyDescent="0.3">
      <c r="A178" s="227"/>
      <c r="B178" s="220"/>
      <c r="C178" s="220"/>
      <c r="D178" s="220"/>
      <c r="E178" s="221"/>
      <c r="F178" s="221"/>
      <c r="G178" s="221"/>
    </row>
    <row r="179" spans="1:19" x14ac:dyDescent="0.3">
      <c r="A179" s="221"/>
      <c r="B179" s="221"/>
      <c r="C179" s="222"/>
      <c r="D179" s="221"/>
      <c r="E179" s="221"/>
      <c r="F179" s="221"/>
      <c r="G179" s="221"/>
      <c r="H179" s="228"/>
      <c r="I179" s="229"/>
      <c r="J179" s="229"/>
      <c r="K179" s="228"/>
      <c r="L179" s="229"/>
      <c r="M179" s="229"/>
      <c r="N179" s="228"/>
      <c r="O179" s="229"/>
      <c r="P179" s="229"/>
      <c r="Q179" s="228"/>
      <c r="R179" s="229"/>
      <c r="S179" s="229"/>
    </row>
    <row r="180" spans="1:19" x14ac:dyDescent="0.3">
      <c r="A180" s="221"/>
      <c r="B180" s="221"/>
      <c r="C180" s="222"/>
      <c r="D180" s="221"/>
      <c r="E180" s="221"/>
      <c r="F180" s="221"/>
      <c r="G180" s="221"/>
      <c r="H180" s="228"/>
      <c r="I180" s="229"/>
      <c r="J180" s="229"/>
      <c r="K180" s="228"/>
      <c r="L180" s="229"/>
      <c r="M180" s="229"/>
      <c r="N180" s="228"/>
      <c r="O180" s="229"/>
      <c r="P180" s="229"/>
      <c r="Q180" s="228"/>
      <c r="R180" s="229"/>
      <c r="S180" s="229"/>
    </row>
    <row r="181" spans="1:19" x14ac:dyDescent="0.3">
      <c r="A181" s="221"/>
      <c r="B181" s="221"/>
      <c r="C181" s="222"/>
      <c r="D181" s="221"/>
      <c r="E181" s="221"/>
      <c r="F181" s="221"/>
      <c r="G181" s="221"/>
      <c r="P181" s="229"/>
      <c r="Q181" s="228"/>
      <c r="R181" s="229"/>
      <c r="S181" s="229"/>
    </row>
    <row r="182" spans="1:19" x14ac:dyDescent="0.3">
      <c r="A182" s="221"/>
      <c r="B182" s="221"/>
      <c r="C182" s="222"/>
      <c r="D182" s="221"/>
      <c r="E182" s="221"/>
      <c r="F182" s="221"/>
      <c r="G182" s="221"/>
      <c r="P182" s="229"/>
      <c r="Q182" s="228"/>
      <c r="R182" s="229"/>
      <c r="S182" s="229"/>
    </row>
    <row r="183" spans="1:19" x14ac:dyDescent="0.3">
      <c r="A183" s="221"/>
      <c r="B183" s="221"/>
      <c r="C183" s="222"/>
      <c r="D183" s="221"/>
      <c r="E183" s="221"/>
      <c r="F183" s="221"/>
      <c r="G183" s="221"/>
      <c r="P183" s="229"/>
      <c r="Q183" s="228"/>
      <c r="R183" s="229"/>
      <c r="S183" s="229"/>
    </row>
    <row r="184" spans="1:19" x14ac:dyDescent="0.3">
      <c r="A184" s="221"/>
      <c r="B184" s="221"/>
      <c r="C184" s="221"/>
      <c r="D184" s="221"/>
      <c r="E184" s="221"/>
      <c r="F184" s="221"/>
      <c r="G184" s="221"/>
      <c r="P184" s="229"/>
      <c r="Q184" s="228"/>
      <c r="R184" s="229"/>
      <c r="S184" s="229"/>
    </row>
    <row r="185" spans="1:19" x14ac:dyDescent="0.3">
      <c r="A185" s="221"/>
      <c r="B185" s="221"/>
      <c r="C185" s="221"/>
      <c r="D185" s="221"/>
      <c r="E185" s="221"/>
      <c r="F185" s="221"/>
      <c r="G185" s="221"/>
      <c r="P185" s="229"/>
      <c r="Q185" s="228"/>
      <c r="R185" s="229"/>
      <c r="S185" s="229"/>
    </row>
    <row r="186" spans="1:19" x14ac:dyDescent="0.3">
      <c r="A186" s="221"/>
      <c r="B186" s="221"/>
      <c r="C186" s="221"/>
      <c r="D186" s="221"/>
      <c r="E186" s="221"/>
      <c r="F186" s="221"/>
      <c r="G186" s="221"/>
      <c r="H186" s="228"/>
      <c r="I186" s="229"/>
      <c r="P186" s="229"/>
      <c r="Q186" s="228"/>
      <c r="R186" s="229"/>
      <c r="S186" s="229"/>
    </row>
    <row r="187" spans="1:19" x14ac:dyDescent="0.3">
      <c r="A187" s="221"/>
      <c r="B187" s="221"/>
      <c r="C187" s="221"/>
      <c r="D187" s="221"/>
      <c r="E187" s="221"/>
      <c r="F187" s="221"/>
      <c r="G187" s="221"/>
      <c r="J187" s="229"/>
      <c r="K187" s="228"/>
      <c r="L187" s="229"/>
      <c r="M187" s="229"/>
      <c r="N187" s="228"/>
      <c r="O187" s="229"/>
      <c r="P187" s="229"/>
      <c r="Q187" s="228"/>
      <c r="R187" s="229"/>
      <c r="S187" s="229"/>
    </row>
    <row r="188" spans="1:19" x14ac:dyDescent="0.3">
      <c r="A188" s="221"/>
      <c r="B188" s="221"/>
      <c r="C188" s="221"/>
      <c r="D188" s="221"/>
      <c r="E188" s="221"/>
      <c r="F188" s="221"/>
      <c r="G188" s="221"/>
      <c r="J188" s="229"/>
      <c r="K188" s="228"/>
      <c r="L188" s="229"/>
      <c r="M188" s="229"/>
      <c r="N188" s="228"/>
      <c r="O188" s="229"/>
      <c r="P188" s="229"/>
      <c r="Q188" s="228"/>
      <c r="R188" s="229"/>
      <c r="S188" s="229"/>
    </row>
    <row r="189" spans="1:19" x14ac:dyDescent="0.3">
      <c r="A189" s="221"/>
      <c r="B189" s="221"/>
      <c r="C189" s="221"/>
      <c r="D189" s="221"/>
      <c r="E189" s="221"/>
      <c r="F189" s="221"/>
      <c r="G189" s="221"/>
      <c r="J189" s="229"/>
      <c r="K189" s="228"/>
      <c r="L189" s="229"/>
      <c r="M189" s="229"/>
      <c r="N189" s="228"/>
      <c r="O189" s="229"/>
      <c r="P189" s="229"/>
      <c r="Q189" s="228"/>
      <c r="R189" s="229"/>
      <c r="S189" s="229"/>
    </row>
    <row r="190" spans="1:19" x14ac:dyDescent="0.3">
      <c r="A190" s="221"/>
      <c r="B190" s="221"/>
      <c r="C190" s="221"/>
      <c r="D190" s="221"/>
      <c r="E190" s="221"/>
      <c r="F190" s="221"/>
      <c r="G190" s="221"/>
      <c r="J190" s="229"/>
      <c r="K190" s="228"/>
      <c r="L190" s="229"/>
      <c r="M190" s="229"/>
      <c r="N190" s="228"/>
      <c r="O190" s="229"/>
      <c r="P190" s="229"/>
      <c r="Q190" s="228"/>
      <c r="R190" s="229"/>
      <c r="S190" s="229"/>
    </row>
    <row r="191" spans="1:19" x14ac:dyDescent="0.3">
      <c r="A191" s="221"/>
      <c r="B191" s="221"/>
      <c r="C191" s="221"/>
      <c r="D191" s="221"/>
      <c r="E191" s="221"/>
      <c r="F191" s="221"/>
      <c r="G191" s="221"/>
      <c r="J191" s="229"/>
      <c r="K191" s="228"/>
      <c r="L191" s="229"/>
      <c r="M191" s="229"/>
      <c r="N191" s="228"/>
      <c r="O191" s="229"/>
      <c r="P191" s="229"/>
      <c r="Q191" s="228"/>
      <c r="R191" s="229"/>
      <c r="S191" s="229"/>
    </row>
    <row r="192" spans="1:19" x14ac:dyDescent="0.3">
      <c r="A192" s="221"/>
      <c r="B192" s="221"/>
      <c r="C192" s="221"/>
      <c r="D192" s="221"/>
      <c r="E192" s="221"/>
      <c r="F192" s="221"/>
      <c r="G192" s="221"/>
      <c r="H192" s="228"/>
      <c r="I192" s="229"/>
      <c r="J192" s="229"/>
      <c r="K192" s="228"/>
      <c r="L192" s="229"/>
      <c r="M192" s="229"/>
      <c r="N192" s="228"/>
      <c r="O192" s="229"/>
      <c r="P192" s="229"/>
      <c r="Q192" s="228"/>
      <c r="R192" s="229"/>
      <c r="S192" s="229"/>
    </row>
    <row r="193" spans="1:15" x14ac:dyDescent="0.3">
      <c r="A193" s="221"/>
      <c r="B193" s="221"/>
      <c r="C193" s="221"/>
      <c r="D193" s="221"/>
      <c r="E193" s="221"/>
      <c r="F193" s="221"/>
      <c r="G193" s="221"/>
      <c r="H193" s="230"/>
      <c r="I193" s="230"/>
      <c r="J193" s="230"/>
      <c r="K193" s="230"/>
      <c r="L193" s="230"/>
      <c r="M193" s="230"/>
    </row>
    <row r="194" spans="1:15" x14ac:dyDescent="0.3">
      <c r="A194" s="221"/>
      <c r="B194" s="221"/>
      <c r="C194" s="221"/>
      <c r="D194" s="221"/>
      <c r="E194" s="221"/>
      <c r="F194" s="221"/>
      <c r="G194" s="221"/>
      <c r="H194" s="230"/>
      <c r="I194" s="230"/>
      <c r="J194" s="230"/>
      <c r="K194" s="230"/>
      <c r="L194" s="230"/>
      <c r="M194" s="230"/>
    </row>
    <row r="195" spans="1:15" s="183" customFormat="1" x14ac:dyDescent="0.3">
      <c r="A195" s="221"/>
      <c r="B195" s="221"/>
      <c r="C195" s="221"/>
      <c r="D195" s="221"/>
      <c r="E195" s="221"/>
      <c r="F195" s="221"/>
      <c r="G195" s="221"/>
      <c r="H195" s="230"/>
      <c r="I195" s="230"/>
      <c r="J195" s="230"/>
      <c r="K195" s="230"/>
      <c r="L195" s="230"/>
      <c r="M195"/>
      <c r="N195"/>
      <c r="O195"/>
    </row>
    <row r="196" spans="1:15" x14ac:dyDescent="0.3">
      <c r="A196" s="221"/>
      <c r="B196" s="221"/>
      <c r="C196" s="221"/>
      <c r="D196" s="221"/>
      <c r="E196" s="221"/>
      <c r="F196" s="221"/>
      <c r="G196" s="221"/>
      <c r="H196" s="230"/>
      <c r="I196" s="230"/>
      <c r="J196" s="230"/>
      <c r="K196" s="230"/>
      <c r="L196" s="230"/>
    </row>
    <row r="197" spans="1:15" x14ac:dyDescent="0.3">
      <c r="A197" s="221"/>
      <c r="B197" s="221"/>
      <c r="C197" s="221"/>
      <c r="D197" s="221"/>
      <c r="E197" s="221"/>
      <c r="F197" s="221"/>
      <c r="G197" s="221"/>
      <c r="H197" s="230"/>
      <c r="I197" s="230"/>
      <c r="J197" s="230"/>
      <c r="K197" s="230"/>
      <c r="L197" s="230"/>
    </row>
    <row r="198" spans="1:15" x14ac:dyDescent="0.3">
      <c r="A198" s="221"/>
      <c r="B198" s="221"/>
      <c r="C198" s="221"/>
      <c r="D198" s="221"/>
      <c r="E198" s="221"/>
      <c r="F198" s="221"/>
      <c r="G198" s="221"/>
      <c r="H198" s="230"/>
      <c r="I198" s="230"/>
      <c r="J198" s="230"/>
      <c r="K198" s="230"/>
      <c r="L198" s="230"/>
    </row>
    <row r="199" spans="1:15" s="184" customFormat="1" x14ac:dyDescent="0.3">
      <c r="A199" s="221"/>
      <c r="B199" s="221"/>
      <c r="C199" s="221"/>
      <c r="D199" s="221"/>
      <c r="E199" s="221"/>
      <c r="F199" s="221"/>
      <c r="G199" s="221"/>
      <c r="H199" s="230"/>
      <c r="I199" s="230"/>
      <c r="J199" s="230"/>
      <c r="K199" s="230"/>
      <c r="L199" s="230"/>
      <c r="M199" s="230"/>
      <c r="N199"/>
      <c r="O199"/>
    </row>
    <row r="200" spans="1:15" x14ac:dyDescent="0.3">
      <c r="A200" s="221"/>
      <c r="B200" s="221"/>
      <c r="C200" s="221"/>
      <c r="D200" s="221"/>
      <c r="E200" s="221"/>
      <c r="F200" s="221"/>
      <c r="G200" s="221"/>
    </row>
    <row r="201" spans="1:15" x14ac:dyDescent="0.3">
      <c r="A201" s="221"/>
      <c r="B201" s="221"/>
      <c r="C201" s="221"/>
      <c r="D201" s="221"/>
      <c r="E201" s="221"/>
      <c r="F201" s="221"/>
      <c r="G201" s="221"/>
    </row>
    <row r="202" spans="1:15" x14ac:dyDescent="0.3">
      <c r="A202" s="221"/>
      <c r="B202" s="221"/>
      <c r="C202" s="221"/>
      <c r="D202" s="221"/>
      <c r="E202" s="221"/>
      <c r="F202" s="221"/>
      <c r="G202" s="221"/>
    </row>
    <row r="203" spans="1:15" x14ac:dyDescent="0.3">
      <c r="A203" s="221"/>
      <c r="B203" s="221"/>
      <c r="C203" s="221"/>
      <c r="D203" s="221"/>
      <c r="E203" s="221"/>
      <c r="F203" s="221"/>
      <c r="G203" s="221"/>
    </row>
    <row r="204" spans="1:15" x14ac:dyDescent="0.3">
      <c r="A204" s="221"/>
      <c r="B204" s="221"/>
      <c r="C204" s="221"/>
      <c r="D204" s="221"/>
      <c r="E204" s="221"/>
      <c r="F204" s="221"/>
      <c r="G204" s="221"/>
    </row>
    <row r="205" spans="1:15" x14ac:dyDescent="0.3">
      <c r="A205" s="221"/>
      <c r="B205" s="221"/>
      <c r="C205" s="221"/>
      <c r="D205" s="221"/>
      <c r="E205" s="221"/>
      <c r="F205" s="221"/>
      <c r="G205" s="221"/>
    </row>
    <row r="206" spans="1:15" x14ac:dyDescent="0.3">
      <c r="A206" s="221"/>
      <c r="B206" s="221"/>
      <c r="C206" s="221"/>
      <c r="D206" s="221"/>
      <c r="E206" s="221"/>
      <c r="F206" s="221"/>
      <c r="G206" s="221"/>
    </row>
    <row r="207" spans="1:15" s="182" customFormat="1" x14ac:dyDescent="0.3">
      <c r="A207" s="221"/>
      <c r="B207" s="221"/>
      <c r="C207" s="221"/>
      <c r="D207" s="221"/>
      <c r="E207" s="221"/>
      <c r="F207" s="221"/>
      <c r="G207" s="221"/>
    </row>
    <row r="208" spans="1:15" s="182" customFormat="1" x14ac:dyDescent="0.3">
      <c r="A208" s="221"/>
      <c r="B208" s="221"/>
      <c r="C208" s="221"/>
      <c r="D208" s="221"/>
      <c r="E208" s="221"/>
      <c r="F208" s="221"/>
      <c r="G208" s="221"/>
    </row>
    <row r="209" spans="1:7" x14ac:dyDescent="0.3">
      <c r="A209" s="221"/>
      <c r="B209" s="221"/>
      <c r="C209" s="221"/>
      <c r="D209" s="221"/>
      <c r="E209" s="221"/>
      <c r="F209" s="221"/>
      <c r="G209" s="221"/>
    </row>
    <row r="210" spans="1:7" x14ac:dyDescent="0.3">
      <c r="A210" s="221"/>
      <c r="B210" s="221"/>
      <c r="C210" s="221"/>
      <c r="D210" s="221"/>
      <c r="E210" s="221"/>
      <c r="F210" s="221"/>
      <c r="G210" s="221"/>
    </row>
    <row r="211" spans="1:7" x14ac:dyDescent="0.3">
      <c r="A211" s="221"/>
      <c r="B211" s="221"/>
      <c r="C211" s="221"/>
      <c r="D211" s="221"/>
      <c r="E211" s="221"/>
      <c r="F211" s="221"/>
      <c r="G211" s="221"/>
    </row>
    <row r="212" spans="1:7" x14ac:dyDescent="0.3">
      <c r="A212" s="221"/>
      <c r="B212" s="221"/>
      <c r="C212" s="221"/>
      <c r="D212" s="221"/>
      <c r="E212" s="221"/>
      <c r="F212" s="221"/>
      <c r="G212" s="221"/>
    </row>
    <row r="213" spans="1:7" x14ac:dyDescent="0.3">
      <c r="A213" s="221"/>
      <c r="B213" s="221"/>
      <c r="C213" s="221"/>
      <c r="D213" s="221"/>
      <c r="E213" s="221"/>
      <c r="F213" s="221"/>
      <c r="G213" s="221"/>
    </row>
    <row r="214" spans="1:7" x14ac:dyDescent="0.3">
      <c r="A214" s="221"/>
      <c r="B214" s="221"/>
      <c r="C214" s="221"/>
      <c r="D214" s="221"/>
      <c r="E214" s="221"/>
      <c r="F214" s="221"/>
      <c r="G214" s="221"/>
    </row>
    <row r="215" spans="1:7" x14ac:dyDescent="0.3">
      <c r="A215" s="221"/>
      <c r="B215" s="221"/>
      <c r="C215" s="221"/>
      <c r="D215" s="221"/>
      <c r="E215" s="221"/>
      <c r="F215" s="221"/>
      <c r="G215" s="221"/>
    </row>
    <row r="216" spans="1:7" x14ac:dyDescent="0.3">
      <c r="A216" s="221"/>
      <c r="B216" s="221"/>
      <c r="C216" s="221"/>
      <c r="D216" s="221"/>
      <c r="E216" s="221"/>
      <c r="F216" s="221"/>
      <c r="G216" s="221"/>
    </row>
    <row r="217" spans="1:7" x14ac:dyDescent="0.3">
      <c r="A217" s="221"/>
      <c r="B217" s="221"/>
      <c r="C217" s="221"/>
      <c r="D217" s="221"/>
      <c r="E217" s="221"/>
      <c r="F217" s="221"/>
      <c r="G217" s="221"/>
    </row>
    <row r="218" spans="1:7" x14ac:dyDescent="0.3">
      <c r="A218" s="221"/>
      <c r="B218" s="221"/>
      <c r="C218" s="221"/>
      <c r="D218" s="221"/>
      <c r="E218" s="221"/>
      <c r="F218" s="221"/>
      <c r="G218" s="221"/>
    </row>
    <row r="219" spans="1:7" x14ac:dyDescent="0.3">
      <c r="A219" s="221"/>
      <c r="B219" s="221"/>
      <c r="C219" s="221"/>
      <c r="D219" s="221"/>
      <c r="E219" s="221"/>
      <c r="F219" s="221"/>
      <c r="G219" s="221"/>
    </row>
    <row r="220" spans="1:7" x14ac:dyDescent="0.3">
      <c r="A220" s="221"/>
      <c r="B220" s="221"/>
      <c r="C220" s="221"/>
      <c r="D220" s="221"/>
      <c r="E220" s="221"/>
      <c r="F220" s="221"/>
      <c r="G220" s="221"/>
    </row>
    <row r="221" spans="1:7" x14ac:dyDescent="0.3">
      <c r="A221" s="221"/>
      <c r="B221" s="221"/>
      <c r="C221" s="221"/>
      <c r="D221" s="221"/>
      <c r="E221" s="221"/>
      <c r="F221" s="221"/>
      <c r="G221" s="221"/>
    </row>
    <row r="222" spans="1:7" x14ac:dyDescent="0.3">
      <c r="A222" s="221"/>
      <c r="B222" s="221"/>
      <c r="C222" s="221"/>
      <c r="D222" s="221"/>
      <c r="E222" s="221"/>
      <c r="F222" s="221"/>
      <c r="G222" s="221"/>
    </row>
    <row r="223" spans="1:7" x14ac:dyDescent="0.3">
      <c r="A223" s="221"/>
      <c r="B223" s="221"/>
      <c r="C223" s="221"/>
      <c r="D223" s="221"/>
      <c r="E223" s="221"/>
      <c r="F223" s="221"/>
      <c r="G223" s="221"/>
    </row>
    <row r="224" spans="1:7" x14ac:dyDescent="0.3">
      <c r="A224" s="221"/>
      <c r="B224" s="221"/>
      <c r="C224" s="221"/>
      <c r="D224" s="221"/>
      <c r="E224" s="221"/>
      <c r="F224" s="221"/>
      <c r="G224" s="221"/>
    </row>
    <row r="225" spans="1:7" x14ac:dyDescent="0.3">
      <c r="A225" s="221"/>
      <c r="B225" s="221"/>
      <c r="C225" s="221"/>
      <c r="D225" s="221"/>
      <c r="E225" s="221"/>
      <c r="F225" s="221"/>
      <c r="G225" s="221"/>
    </row>
    <row r="226" spans="1:7" x14ac:dyDescent="0.3">
      <c r="A226" s="221"/>
      <c r="B226" s="221"/>
      <c r="C226" s="221"/>
      <c r="D226" s="221"/>
      <c r="E226" s="221"/>
      <c r="F226" s="221"/>
      <c r="G226" s="221"/>
    </row>
    <row r="227" spans="1:7" x14ac:dyDescent="0.3">
      <c r="A227" s="221"/>
      <c r="B227" s="221"/>
      <c r="C227" s="221"/>
      <c r="D227" s="221"/>
      <c r="E227" s="221"/>
      <c r="F227" s="221"/>
      <c r="G227" s="221"/>
    </row>
    <row r="228" spans="1:7" x14ac:dyDescent="0.3">
      <c r="A228" s="221"/>
      <c r="B228" s="221"/>
      <c r="C228" s="221"/>
      <c r="D228" s="221"/>
      <c r="E228" s="221"/>
      <c r="F228" s="221"/>
      <c r="G228" s="221"/>
    </row>
    <row r="229" spans="1:7" x14ac:dyDescent="0.3">
      <c r="A229" s="221"/>
      <c r="B229" s="221"/>
      <c r="C229" s="221"/>
      <c r="D229" s="221"/>
      <c r="E229" s="221"/>
      <c r="F229" s="221"/>
      <c r="G229" s="221"/>
    </row>
    <row r="230" spans="1:7" x14ac:dyDescent="0.3">
      <c r="A230" s="221"/>
      <c r="B230" s="221"/>
      <c r="C230" s="221"/>
      <c r="D230" s="221"/>
      <c r="E230" s="221"/>
      <c r="F230" s="221"/>
      <c r="G230" s="221"/>
    </row>
    <row r="231" spans="1:7" x14ac:dyDescent="0.3">
      <c r="A231" s="221"/>
      <c r="B231" s="221"/>
      <c r="C231" s="221"/>
      <c r="D231" s="221"/>
      <c r="E231" s="221"/>
      <c r="F231" s="221"/>
      <c r="G231" s="221"/>
    </row>
    <row r="232" spans="1:7" x14ac:dyDescent="0.3">
      <c r="A232" s="221"/>
      <c r="B232" s="221"/>
      <c r="C232" s="221"/>
      <c r="D232" s="221"/>
      <c r="E232" s="221"/>
      <c r="F232" s="221"/>
      <c r="G232" s="221"/>
    </row>
    <row r="233" spans="1:7" x14ac:dyDescent="0.3">
      <c r="A233" s="221"/>
      <c r="B233" s="221"/>
      <c r="C233" s="221"/>
      <c r="D233" s="221"/>
      <c r="E233" s="221"/>
      <c r="F233" s="221"/>
      <c r="G233" s="221"/>
    </row>
    <row r="234" spans="1:7" x14ac:dyDescent="0.3">
      <c r="A234" s="221"/>
      <c r="B234" s="221"/>
      <c r="C234" s="221"/>
      <c r="D234" s="221"/>
      <c r="E234" s="221"/>
      <c r="F234" s="221"/>
      <c r="G234" s="221"/>
    </row>
    <row r="235" spans="1:7" x14ac:dyDescent="0.3">
      <c r="A235" s="221"/>
      <c r="B235" s="221"/>
      <c r="C235" s="221"/>
      <c r="D235" s="221"/>
      <c r="E235" s="221"/>
      <c r="F235" s="221"/>
      <c r="G235" s="221"/>
    </row>
    <row r="236" spans="1:7" x14ac:dyDescent="0.3">
      <c r="A236" s="221"/>
      <c r="B236" s="221"/>
      <c r="C236" s="221"/>
      <c r="D236" s="221"/>
      <c r="E236" s="221"/>
      <c r="F236" s="221"/>
      <c r="G236" s="221"/>
    </row>
    <row r="237" spans="1:7" x14ac:dyDescent="0.3">
      <c r="A237" s="221"/>
      <c r="B237" s="221"/>
      <c r="C237" s="221"/>
      <c r="D237" s="221"/>
      <c r="E237" s="221"/>
      <c r="F237" s="221"/>
      <c r="G237" s="221"/>
    </row>
    <row r="238" spans="1:7" x14ac:dyDescent="0.3">
      <c r="A238" s="221"/>
      <c r="B238" s="221"/>
      <c r="C238" s="221"/>
      <c r="D238" s="221"/>
      <c r="E238" s="221"/>
      <c r="F238" s="221"/>
      <c r="G238" s="221"/>
    </row>
    <row r="239" spans="1:7" x14ac:dyDescent="0.3">
      <c r="A239" s="221"/>
      <c r="B239" s="221"/>
      <c r="C239" s="221"/>
      <c r="D239" s="221"/>
      <c r="E239" s="221"/>
      <c r="F239" s="221"/>
      <c r="G239" s="221"/>
    </row>
    <row r="240" spans="1:7" x14ac:dyDescent="0.3">
      <c r="A240" s="221"/>
      <c r="B240" s="221"/>
      <c r="C240" s="221"/>
      <c r="D240" s="221"/>
      <c r="E240" s="221"/>
      <c r="F240" s="221"/>
      <c r="G240" s="221"/>
    </row>
    <row r="241" spans="1:7" x14ac:dyDescent="0.3">
      <c r="A241" s="221"/>
      <c r="B241" s="221"/>
      <c r="C241" s="221"/>
      <c r="D241" s="221"/>
      <c r="E241" s="221"/>
      <c r="F241" s="221"/>
      <c r="G241" s="221"/>
    </row>
    <row r="242" spans="1:7" x14ac:dyDescent="0.3">
      <c r="A242" s="221"/>
      <c r="B242" s="221"/>
      <c r="C242" s="221"/>
      <c r="D242" s="221"/>
      <c r="E242" s="221"/>
      <c r="F242" s="221"/>
      <c r="G242" s="221"/>
    </row>
    <row r="243" spans="1:7" x14ac:dyDescent="0.3">
      <c r="A243" s="221"/>
      <c r="B243" s="221"/>
      <c r="C243" s="221"/>
      <c r="D243" s="221"/>
      <c r="E243" s="221"/>
      <c r="F243" s="221"/>
      <c r="G243" s="221"/>
    </row>
    <row r="244" spans="1:7" x14ac:dyDescent="0.3">
      <c r="A244" s="221"/>
      <c r="B244" s="221"/>
      <c r="C244" s="221"/>
      <c r="D244" s="221"/>
      <c r="E244" s="221"/>
      <c r="F244" s="221"/>
      <c r="G244" s="221"/>
    </row>
    <row r="245" spans="1:7" x14ac:dyDescent="0.3">
      <c r="A245" s="221"/>
      <c r="B245" s="221"/>
      <c r="C245" s="221"/>
      <c r="D245" s="221"/>
      <c r="E245" s="221"/>
      <c r="F245" s="221"/>
      <c r="G245" s="221"/>
    </row>
    <row r="246" spans="1:7" x14ac:dyDescent="0.3">
      <c r="A246" s="221"/>
      <c r="B246" s="221"/>
      <c r="C246" s="221"/>
      <c r="D246" s="221"/>
      <c r="E246" s="221"/>
      <c r="F246" s="221"/>
      <c r="G246" s="221"/>
    </row>
    <row r="247" spans="1:7" x14ac:dyDescent="0.3">
      <c r="A247" s="221"/>
      <c r="B247" s="221"/>
      <c r="C247" s="221"/>
      <c r="D247" s="221"/>
      <c r="E247" s="221"/>
      <c r="F247" s="221"/>
      <c r="G247" s="221"/>
    </row>
    <row r="248" spans="1:7" x14ac:dyDescent="0.3">
      <c r="A248" s="221"/>
      <c r="B248" s="221"/>
      <c r="C248" s="221"/>
      <c r="D248" s="221"/>
      <c r="E248" s="221"/>
      <c r="F248" s="221"/>
      <c r="G248" s="221"/>
    </row>
    <row r="249" spans="1:7" x14ac:dyDescent="0.3">
      <c r="A249" s="221"/>
      <c r="B249" s="221"/>
      <c r="C249" s="221"/>
      <c r="D249" s="221"/>
      <c r="E249" s="221"/>
      <c r="F249" s="221"/>
      <c r="G249" s="221"/>
    </row>
    <row r="250" spans="1:7" x14ac:dyDescent="0.3">
      <c r="A250" s="221"/>
      <c r="B250" s="221"/>
      <c r="C250" s="221"/>
      <c r="D250" s="221"/>
      <c r="E250" s="221"/>
      <c r="F250" s="221"/>
      <c r="G250" s="221"/>
    </row>
    <row r="251" spans="1:7" x14ac:dyDescent="0.3">
      <c r="A251" s="221"/>
      <c r="B251" s="221"/>
      <c r="C251" s="221"/>
      <c r="D251" s="221"/>
      <c r="E251" s="221"/>
      <c r="F251" s="221"/>
      <c r="G251" s="221"/>
    </row>
    <row r="252" spans="1:7" x14ac:dyDescent="0.3">
      <c r="A252" s="221"/>
      <c r="B252" s="221"/>
      <c r="C252" s="221"/>
      <c r="D252" s="221"/>
      <c r="E252" s="221"/>
      <c r="F252" s="221"/>
      <c r="G252" s="221"/>
    </row>
    <row r="253" spans="1:7" x14ac:dyDescent="0.3">
      <c r="A253" s="221"/>
      <c r="B253" s="221"/>
      <c r="C253" s="221"/>
      <c r="D253" s="221"/>
      <c r="E253" s="221"/>
      <c r="F253" s="221"/>
      <c r="G253" s="221"/>
    </row>
    <row r="254" spans="1:7" x14ac:dyDescent="0.3">
      <c r="A254" s="221"/>
      <c r="B254" s="221"/>
      <c r="C254" s="221"/>
      <c r="D254" s="221"/>
      <c r="E254" s="221"/>
      <c r="F254" s="221"/>
      <c r="G254" s="221"/>
    </row>
    <row r="255" spans="1:7" x14ac:dyDescent="0.3">
      <c r="A255" s="221"/>
      <c r="B255" s="221"/>
      <c r="C255" s="221"/>
      <c r="D255" s="221"/>
      <c r="E255" s="221"/>
      <c r="F255" s="221"/>
      <c r="G255" s="221"/>
    </row>
    <row r="256" spans="1:7" x14ac:dyDescent="0.3">
      <c r="A256" s="221"/>
      <c r="B256" s="221"/>
      <c r="C256" s="221"/>
      <c r="D256" s="221"/>
      <c r="E256" s="221"/>
      <c r="F256" s="221"/>
      <c r="G256" s="221"/>
    </row>
    <row r="257" spans="1:7" x14ac:dyDescent="0.3">
      <c r="A257" s="221"/>
      <c r="B257" s="221"/>
      <c r="C257" s="221"/>
      <c r="D257" s="221"/>
      <c r="E257" s="221"/>
      <c r="F257" s="221"/>
      <c r="G257" s="221"/>
    </row>
    <row r="258" spans="1:7" x14ac:dyDescent="0.3">
      <c r="A258" s="221"/>
      <c r="B258" s="221"/>
      <c r="C258" s="221"/>
      <c r="D258" s="221"/>
      <c r="E258" s="221"/>
      <c r="F258" s="221"/>
      <c r="G258" s="221"/>
    </row>
    <row r="259" spans="1:7" x14ac:dyDescent="0.3">
      <c r="A259" s="221"/>
      <c r="B259" s="221"/>
      <c r="C259" s="221"/>
      <c r="D259" s="221"/>
      <c r="E259" s="221"/>
      <c r="F259" s="221"/>
      <c r="G259" s="221"/>
    </row>
    <row r="260" spans="1:7" x14ac:dyDescent="0.3">
      <c r="A260" s="221"/>
      <c r="B260" s="221"/>
      <c r="C260" s="221"/>
      <c r="D260" s="221"/>
      <c r="E260" s="221"/>
      <c r="F260" s="221"/>
      <c r="G260" s="221"/>
    </row>
    <row r="261" spans="1:7" x14ac:dyDescent="0.3">
      <c r="A261" s="221"/>
      <c r="B261" s="221"/>
      <c r="C261" s="221"/>
      <c r="D261" s="221"/>
      <c r="E261" s="221"/>
      <c r="F261" s="221"/>
      <c r="G261" s="221"/>
    </row>
    <row r="262" spans="1:7" x14ac:dyDescent="0.3">
      <c r="A262" s="221"/>
      <c r="B262" s="221"/>
      <c r="C262" s="221"/>
      <c r="D262" s="221"/>
      <c r="E262" s="221"/>
      <c r="F262" s="221"/>
      <c r="G262" s="221"/>
    </row>
    <row r="263" spans="1:7" x14ac:dyDescent="0.3">
      <c r="A263" s="221"/>
      <c r="B263" s="221"/>
      <c r="C263" s="221"/>
      <c r="D263" s="221"/>
      <c r="E263" s="221"/>
      <c r="F263" s="221"/>
      <c r="G263" s="221"/>
    </row>
    <row r="264" spans="1:7" x14ac:dyDescent="0.3">
      <c r="A264" s="221"/>
      <c r="B264" s="221"/>
      <c r="C264" s="221"/>
      <c r="D264" s="221"/>
      <c r="E264" s="221"/>
      <c r="F264" s="221"/>
      <c r="G264" s="221"/>
    </row>
    <row r="265" spans="1:7" x14ac:dyDescent="0.3">
      <c r="A265" s="221"/>
      <c r="B265" s="221"/>
      <c r="C265" s="221"/>
      <c r="D265" s="221"/>
      <c r="E265" s="221"/>
      <c r="F265" s="221"/>
      <c r="G265" s="221"/>
    </row>
    <row r="266" spans="1:7" x14ac:dyDescent="0.3">
      <c r="A266" s="221"/>
      <c r="B266" s="221"/>
      <c r="C266" s="221"/>
      <c r="D266" s="221"/>
      <c r="E266" s="221"/>
      <c r="F266" s="221"/>
      <c r="G266" s="221"/>
    </row>
    <row r="267" spans="1:7" x14ac:dyDescent="0.3">
      <c r="A267" s="221"/>
      <c r="B267" s="221"/>
      <c r="C267" s="221"/>
      <c r="D267" s="221"/>
      <c r="E267" s="221"/>
      <c r="F267" s="221"/>
      <c r="G267" s="221"/>
    </row>
    <row r="268" spans="1:7" x14ac:dyDescent="0.3">
      <c r="A268" s="221"/>
      <c r="B268" s="221"/>
      <c r="C268" s="221"/>
      <c r="D268" s="221"/>
      <c r="E268" s="221"/>
      <c r="F268" s="221"/>
      <c r="G268" s="221"/>
    </row>
    <row r="269" spans="1:7" x14ac:dyDescent="0.3">
      <c r="A269" s="221"/>
      <c r="B269" s="221"/>
      <c r="C269" s="221"/>
      <c r="D269" s="221"/>
      <c r="E269" s="221"/>
      <c r="F269" s="221"/>
      <c r="G269" s="221"/>
    </row>
    <row r="270" spans="1:7" x14ac:dyDescent="0.3">
      <c r="C270"/>
    </row>
    <row r="271" spans="1:7" x14ac:dyDescent="0.3">
      <c r="C271"/>
    </row>
    <row r="272" spans="1:7" x14ac:dyDescent="0.3">
      <c r="C272"/>
    </row>
    <row r="273" spans="3:3" x14ac:dyDescent="0.3">
      <c r="C273"/>
    </row>
    <row r="274" spans="3:3" x14ac:dyDescent="0.3">
      <c r="C274"/>
    </row>
    <row r="275" spans="3:3" x14ac:dyDescent="0.3">
      <c r="C275"/>
    </row>
    <row r="276" spans="3:3" x14ac:dyDescent="0.3">
      <c r="C276"/>
    </row>
    <row r="277" spans="3:3" x14ac:dyDescent="0.3">
      <c r="C277"/>
    </row>
    <row r="278" spans="3:3" x14ac:dyDescent="0.3">
      <c r="C278"/>
    </row>
    <row r="279" spans="3:3" x14ac:dyDescent="0.3">
      <c r="C279"/>
    </row>
    <row r="280" spans="3:3" x14ac:dyDescent="0.3">
      <c r="C280"/>
    </row>
    <row r="281" spans="3:3" x14ac:dyDescent="0.3">
      <c r="C281"/>
    </row>
    <row r="282" spans="3:3" x14ac:dyDescent="0.3">
      <c r="C282"/>
    </row>
    <row r="283" spans="3:3" x14ac:dyDescent="0.3">
      <c r="C283"/>
    </row>
    <row r="284" spans="3:3" x14ac:dyDescent="0.3">
      <c r="C284"/>
    </row>
    <row r="285" spans="3:3" x14ac:dyDescent="0.3">
      <c r="C285"/>
    </row>
    <row r="286" spans="3:3" x14ac:dyDescent="0.3">
      <c r="C286"/>
    </row>
    <row r="287" spans="3:3" x14ac:dyDescent="0.3">
      <c r="C287"/>
    </row>
    <row r="288" spans="3:3" x14ac:dyDescent="0.3">
      <c r="C288"/>
    </row>
    <row r="289" spans="3:3" x14ac:dyDescent="0.3">
      <c r="C289"/>
    </row>
    <row r="290" spans="3:3" x14ac:dyDescent="0.3">
      <c r="C290"/>
    </row>
    <row r="291" spans="3:3" x14ac:dyDescent="0.3">
      <c r="C291"/>
    </row>
    <row r="292" spans="3:3" x14ac:dyDescent="0.3">
      <c r="C292"/>
    </row>
    <row r="293" spans="3:3" x14ac:dyDescent="0.3">
      <c r="C293"/>
    </row>
    <row r="294" spans="3:3" x14ac:dyDescent="0.3">
      <c r="C294"/>
    </row>
    <row r="295" spans="3:3" x14ac:dyDescent="0.3">
      <c r="C295"/>
    </row>
    <row r="296" spans="3:3" x14ac:dyDescent="0.3">
      <c r="C296"/>
    </row>
    <row r="297" spans="3:3" x14ac:dyDescent="0.3">
      <c r="C297"/>
    </row>
    <row r="298" spans="3:3" x14ac:dyDescent="0.3">
      <c r="C298"/>
    </row>
    <row r="299" spans="3:3" x14ac:dyDescent="0.3">
      <c r="C299"/>
    </row>
    <row r="300" spans="3:3" x14ac:dyDescent="0.3">
      <c r="C300"/>
    </row>
    <row r="301" spans="3:3" x14ac:dyDescent="0.3">
      <c r="C301"/>
    </row>
    <row r="302" spans="3:3" x14ac:dyDescent="0.3">
      <c r="C302"/>
    </row>
    <row r="303" spans="3:3" x14ac:dyDescent="0.3">
      <c r="C303"/>
    </row>
    <row r="304" spans="3:3" x14ac:dyDescent="0.3">
      <c r="C304"/>
    </row>
    <row r="305" spans="3:3" x14ac:dyDescent="0.3">
      <c r="C305"/>
    </row>
    <row r="306" spans="3:3" x14ac:dyDescent="0.3">
      <c r="C306"/>
    </row>
    <row r="307" spans="3:3" x14ac:dyDescent="0.3">
      <c r="C307"/>
    </row>
    <row r="308" spans="3:3" x14ac:dyDescent="0.3">
      <c r="C308"/>
    </row>
    <row r="309" spans="3:3" x14ac:dyDescent="0.3">
      <c r="C309"/>
    </row>
    <row r="310" spans="3:3" x14ac:dyDescent="0.3">
      <c r="C310"/>
    </row>
    <row r="311" spans="3:3" x14ac:dyDescent="0.3">
      <c r="C311"/>
    </row>
    <row r="312" spans="3:3" x14ac:dyDescent="0.3">
      <c r="C312"/>
    </row>
    <row r="313" spans="3:3" x14ac:dyDescent="0.3">
      <c r="C313"/>
    </row>
    <row r="314" spans="3:3" x14ac:dyDescent="0.3">
      <c r="C314"/>
    </row>
    <row r="315" spans="3:3" x14ac:dyDescent="0.3">
      <c r="C315"/>
    </row>
    <row r="316" spans="3:3" x14ac:dyDescent="0.3">
      <c r="C316"/>
    </row>
    <row r="317" spans="3:3" x14ac:dyDescent="0.3">
      <c r="C317"/>
    </row>
    <row r="318" spans="3:3" x14ac:dyDescent="0.3">
      <c r="C318"/>
    </row>
    <row r="319" spans="3:3" x14ac:dyDescent="0.3">
      <c r="C319"/>
    </row>
    <row r="320" spans="3:3" x14ac:dyDescent="0.3">
      <c r="C320"/>
    </row>
    <row r="321" spans="3:3" x14ac:dyDescent="0.3">
      <c r="C321"/>
    </row>
    <row r="322" spans="3:3" x14ac:dyDescent="0.3">
      <c r="C322"/>
    </row>
    <row r="323" spans="3:3" x14ac:dyDescent="0.3">
      <c r="C323"/>
    </row>
    <row r="324" spans="3:3" x14ac:dyDescent="0.3">
      <c r="C324"/>
    </row>
    <row r="325" spans="3:3" x14ac:dyDescent="0.3">
      <c r="C325"/>
    </row>
    <row r="326" spans="3:3" x14ac:dyDescent="0.3">
      <c r="C326"/>
    </row>
    <row r="327" spans="3:3" x14ac:dyDescent="0.3">
      <c r="C327"/>
    </row>
    <row r="328" spans="3:3" x14ac:dyDescent="0.3">
      <c r="C328"/>
    </row>
    <row r="329" spans="3:3" x14ac:dyDescent="0.3">
      <c r="C329"/>
    </row>
    <row r="330" spans="3:3" x14ac:dyDescent="0.3">
      <c r="C330"/>
    </row>
    <row r="331" spans="3:3" x14ac:dyDescent="0.3">
      <c r="C331"/>
    </row>
    <row r="332" spans="3:3" x14ac:dyDescent="0.3">
      <c r="C332"/>
    </row>
    <row r="333" spans="3:3" x14ac:dyDescent="0.3">
      <c r="C333"/>
    </row>
    <row r="334" spans="3:3" x14ac:dyDescent="0.3">
      <c r="C334"/>
    </row>
    <row r="335" spans="3:3" x14ac:dyDescent="0.3">
      <c r="C335"/>
    </row>
    <row r="336" spans="3:3" x14ac:dyDescent="0.3">
      <c r="C336"/>
    </row>
    <row r="337" spans="3:3" x14ac:dyDescent="0.3">
      <c r="C337"/>
    </row>
    <row r="338" spans="3:3" x14ac:dyDescent="0.3">
      <c r="C338"/>
    </row>
    <row r="339" spans="3:3" x14ac:dyDescent="0.3">
      <c r="C339"/>
    </row>
    <row r="340" spans="3:3" x14ac:dyDescent="0.3">
      <c r="C340"/>
    </row>
    <row r="341" spans="3:3" x14ac:dyDescent="0.3">
      <c r="C341"/>
    </row>
    <row r="342" spans="3:3" x14ac:dyDescent="0.3">
      <c r="C342"/>
    </row>
    <row r="343" spans="3:3" x14ac:dyDescent="0.3">
      <c r="C343"/>
    </row>
    <row r="344" spans="3:3" x14ac:dyDescent="0.3">
      <c r="C344"/>
    </row>
    <row r="345" spans="3:3" x14ac:dyDescent="0.3">
      <c r="C345"/>
    </row>
    <row r="346" spans="3:3" x14ac:dyDescent="0.3">
      <c r="C346"/>
    </row>
    <row r="347" spans="3:3" x14ac:dyDescent="0.3">
      <c r="C347"/>
    </row>
    <row r="348" spans="3:3" x14ac:dyDescent="0.3">
      <c r="C348"/>
    </row>
    <row r="349" spans="3:3" x14ac:dyDescent="0.3">
      <c r="C349"/>
    </row>
    <row r="350" spans="3:3" x14ac:dyDescent="0.3">
      <c r="C350"/>
    </row>
    <row r="351" spans="3:3" x14ac:dyDescent="0.3">
      <c r="C351"/>
    </row>
    <row r="352" spans="3:3" x14ac:dyDescent="0.3">
      <c r="C352"/>
    </row>
    <row r="353" spans="3:3" x14ac:dyDescent="0.3">
      <c r="C353"/>
    </row>
    <row r="354" spans="3:3" x14ac:dyDescent="0.3">
      <c r="C354"/>
    </row>
    <row r="355" spans="3:3" x14ac:dyDescent="0.3">
      <c r="C355"/>
    </row>
    <row r="356" spans="3:3" x14ac:dyDescent="0.3">
      <c r="C356"/>
    </row>
    <row r="357" spans="3:3" x14ac:dyDescent="0.3">
      <c r="C357"/>
    </row>
    <row r="358" spans="3:3" x14ac:dyDescent="0.3">
      <c r="C358"/>
    </row>
    <row r="359" spans="3:3" x14ac:dyDescent="0.3">
      <c r="C359"/>
    </row>
    <row r="360" spans="3:3" x14ac:dyDescent="0.3">
      <c r="C360"/>
    </row>
    <row r="361" spans="3:3" x14ac:dyDescent="0.3">
      <c r="C361"/>
    </row>
    <row r="362" spans="3:3" x14ac:dyDescent="0.3">
      <c r="C362"/>
    </row>
    <row r="363" spans="3:3" x14ac:dyDescent="0.3">
      <c r="C363"/>
    </row>
    <row r="364" spans="3:3" x14ac:dyDescent="0.3">
      <c r="C364"/>
    </row>
    <row r="365" spans="3:3" x14ac:dyDescent="0.3">
      <c r="C365"/>
    </row>
    <row r="366" spans="3:3" x14ac:dyDescent="0.3">
      <c r="C366"/>
    </row>
    <row r="367" spans="3:3" x14ac:dyDescent="0.3">
      <c r="C367"/>
    </row>
    <row r="368" spans="3:3" x14ac:dyDescent="0.3">
      <c r="C368"/>
    </row>
    <row r="369" spans="3:3" x14ac:dyDescent="0.3">
      <c r="C369"/>
    </row>
    <row r="370" spans="3:3" x14ac:dyDescent="0.3">
      <c r="C370"/>
    </row>
    <row r="371" spans="3:3" x14ac:dyDescent="0.3">
      <c r="C371"/>
    </row>
    <row r="372" spans="3:3" x14ac:dyDescent="0.3">
      <c r="C372"/>
    </row>
    <row r="373" spans="3:3" x14ac:dyDescent="0.3">
      <c r="C373"/>
    </row>
    <row r="374" spans="3:3" x14ac:dyDescent="0.3">
      <c r="C374"/>
    </row>
    <row r="375" spans="3:3" x14ac:dyDescent="0.3">
      <c r="C375"/>
    </row>
    <row r="376" spans="3:3" x14ac:dyDescent="0.3">
      <c r="C376"/>
    </row>
    <row r="377" spans="3:3" x14ac:dyDescent="0.3">
      <c r="C377"/>
    </row>
    <row r="378" spans="3:3" x14ac:dyDescent="0.3">
      <c r="C378"/>
    </row>
    <row r="379" spans="3:3" x14ac:dyDescent="0.3">
      <c r="C379"/>
    </row>
    <row r="380" spans="3:3" x14ac:dyDescent="0.3">
      <c r="C380"/>
    </row>
    <row r="381" spans="3:3" x14ac:dyDescent="0.3">
      <c r="C381"/>
    </row>
    <row r="382" spans="3:3" x14ac:dyDescent="0.3">
      <c r="C382"/>
    </row>
    <row r="383" spans="3:3" x14ac:dyDescent="0.3">
      <c r="C383"/>
    </row>
    <row r="384" spans="3:3" x14ac:dyDescent="0.3">
      <c r="C384"/>
    </row>
    <row r="385" spans="3:3" x14ac:dyDescent="0.3">
      <c r="C385"/>
    </row>
    <row r="386" spans="3:3" x14ac:dyDescent="0.3">
      <c r="C386"/>
    </row>
    <row r="387" spans="3:3" x14ac:dyDescent="0.3">
      <c r="C387"/>
    </row>
    <row r="388" spans="3:3" x14ac:dyDescent="0.3">
      <c r="C388"/>
    </row>
    <row r="389" spans="3:3" x14ac:dyDescent="0.3">
      <c r="C389"/>
    </row>
    <row r="390" spans="3:3" x14ac:dyDescent="0.3">
      <c r="C390"/>
    </row>
    <row r="391" spans="3:3" x14ac:dyDescent="0.3">
      <c r="C391"/>
    </row>
    <row r="392" spans="3:3" x14ac:dyDescent="0.3">
      <c r="C392"/>
    </row>
    <row r="393" spans="3:3" x14ac:dyDescent="0.3">
      <c r="C393"/>
    </row>
    <row r="394" spans="3:3" x14ac:dyDescent="0.3">
      <c r="C394"/>
    </row>
    <row r="395" spans="3:3" x14ac:dyDescent="0.3">
      <c r="C395"/>
    </row>
    <row r="396" spans="3:3" x14ac:dyDescent="0.3">
      <c r="C396"/>
    </row>
    <row r="397" spans="3:3" x14ac:dyDescent="0.3">
      <c r="C397"/>
    </row>
    <row r="398" spans="3:3" x14ac:dyDescent="0.3">
      <c r="C398"/>
    </row>
    <row r="399" spans="3:3" x14ac:dyDescent="0.3">
      <c r="C399"/>
    </row>
    <row r="400" spans="3:3" x14ac:dyDescent="0.3">
      <c r="C400"/>
    </row>
    <row r="401" spans="3:3" x14ac:dyDescent="0.3">
      <c r="C401"/>
    </row>
    <row r="402" spans="3:3" x14ac:dyDescent="0.3">
      <c r="C402"/>
    </row>
    <row r="403" spans="3:3" x14ac:dyDescent="0.3">
      <c r="C403"/>
    </row>
    <row r="404" spans="3:3" x14ac:dyDescent="0.3">
      <c r="C404"/>
    </row>
    <row r="405" spans="3:3" x14ac:dyDescent="0.3">
      <c r="C405"/>
    </row>
    <row r="406" spans="3:3" x14ac:dyDescent="0.3">
      <c r="C406"/>
    </row>
    <row r="407" spans="3:3" x14ac:dyDescent="0.3">
      <c r="C407"/>
    </row>
    <row r="408" spans="3:3" x14ac:dyDescent="0.3">
      <c r="C408"/>
    </row>
    <row r="409" spans="3:3" x14ac:dyDescent="0.3">
      <c r="C409"/>
    </row>
    <row r="410" spans="3:3" x14ac:dyDescent="0.3">
      <c r="C410"/>
    </row>
    <row r="411" spans="3:3" x14ac:dyDescent="0.3">
      <c r="C411"/>
    </row>
    <row r="412" spans="3:3" x14ac:dyDescent="0.3">
      <c r="C412"/>
    </row>
    <row r="413" spans="3:3" x14ac:dyDescent="0.3">
      <c r="C413"/>
    </row>
    <row r="414" spans="3:3" x14ac:dyDescent="0.3">
      <c r="C414"/>
    </row>
    <row r="415" spans="3:3" x14ac:dyDescent="0.3">
      <c r="C415"/>
    </row>
    <row r="416" spans="3:3" x14ac:dyDescent="0.3">
      <c r="C416"/>
    </row>
    <row r="417" spans="3:3" x14ac:dyDescent="0.3">
      <c r="C417"/>
    </row>
    <row r="418" spans="3:3" x14ac:dyDescent="0.3">
      <c r="C418"/>
    </row>
    <row r="419" spans="3:3" x14ac:dyDescent="0.3">
      <c r="C419"/>
    </row>
    <row r="420" spans="3:3" x14ac:dyDescent="0.3">
      <c r="C420"/>
    </row>
    <row r="421" spans="3:3" x14ac:dyDescent="0.3">
      <c r="C421"/>
    </row>
    <row r="422" spans="3:3" x14ac:dyDescent="0.3">
      <c r="C422"/>
    </row>
    <row r="423" spans="3:3" x14ac:dyDescent="0.3">
      <c r="C423"/>
    </row>
    <row r="424" spans="3:3" x14ac:dyDescent="0.3">
      <c r="C424"/>
    </row>
    <row r="425" spans="3:3" x14ac:dyDescent="0.3">
      <c r="C425"/>
    </row>
    <row r="426" spans="3:3" x14ac:dyDescent="0.3">
      <c r="C426"/>
    </row>
    <row r="427" spans="3:3" x14ac:dyDescent="0.3">
      <c r="C427"/>
    </row>
    <row r="428" spans="3:3" x14ac:dyDescent="0.3">
      <c r="C428"/>
    </row>
    <row r="429" spans="3:3" x14ac:dyDescent="0.3">
      <c r="C429"/>
    </row>
    <row r="430" spans="3:3" x14ac:dyDescent="0.3">
      <c r="C430"/>
    </row>
    <row r="431" spans="3:3" x14ac:dyDescent="0.3">
      <c r="C431"/>
    </row>
    <row r="432" spans="3:3" x14ac:dyDescent="0.3">
      <c r="C432"/>
    </row>
    <row r="433" spans="3:3" x14ac:dyDescent="0.3">
      <c r="C433"/>
    </row>
    <row r="434" spans="3:3" x14ac:dyDescent="0.3">
      <c r="C434"/>
    </row>
    <row r="435" spans="3:3" x14ac:dyDescent="0.3">
      <c r="C435"/>
    </row>
    <row r="436" spans="3:3" x14ac:dyDescent="0.3">
      <c r="C436"/>
    </row>
    <row r="437" spans="3:3" x14ac:dyDescent="0.3">
      <c r="C437"/>
    </row>
    <row r="438" spans="3:3" x14ac:dyDescent="0.3">
      <c r="C438"/>
    </row>
    <row r="439" spans="3:3" x14ac:dyDescent="0.3">
      <c r="C439"/>
    </row>
    <row r="440" spans="3:3" x14ac:dyDescent="0.3">
      <c r="C440"/>
    </row>
    <row r="441" spans="3:3" x14ac:dyDescent="0.3">
      <c r="C441"/>
    </row>
    <row r="442" spans="3:3" x14ac:dyDescent="0.3">
      <c r="C442"/>
    </row>
    <row r="443" spans="3:3" x14ac:dyDescent="0.3">
      <c r="C443"/>
    </row>
    <row r="444" spans="3:3" x14ac:dyDescent="0.3">
      <c r="C444"/>
    </row>
    <row r="445" spans="3:3" x14ac:dyDescent="0.3">
      <c r="C445"/>
    </row>
    <row r="446" spans="3:3" x14ac:dyDescent="0.3">
      <c r="C446"/>
    </row>
    <row r="447" spans="3:3" x14ac:dyDescent="0.3">
      <c r="C447"/>
    </row>
    <row r="448" spans="3:3" x14ac:dyDescent="0.3">
      <c r="C448"/>
    </row>
    <row r="449" spans="3:3" x14ac:dyDescent="0.3">
      <c r="C449"/>
    </row>
    <row r="450" spans="3:3" x14ac:dyDescent="0.3">
      <c r="C450"/>
    </row>
    <row r="451" spans="3:3" x14ac:dyDescent="0.3">
      <c r="C451"/>
    </row>
    <row r="452" spans="3:3" x14ac:dyDescent="0.3">
      <c r="C452"/>
    </row>
    <row r="453" spans="3:3" x14ac:dyDescent="0.3">
      <c r="C453"/>
    </row>
    <row r="454" spans="3:3" x14ac:dyDescent="0.3">
      <c r="C454"/>
    </row>
    <row r="455" spans="3:3" x14ac:dyDescent="0.3">
      <c r="C455"/>
    </row>
    <row r="456" spans="3:3" x14ac:dyDescent="0.3">
      <c r="C456"/>
    </row>
    <row r="457" spans="3:3" x14ac:dyDescent="0.3">
      <c r="C457"/>
    </row>
    <row r="458" spans="3:3" x14ac:dyDescent="0.3">
      <c r="C458"/>
    </row>
    <row r="459" spans="3:3" x14ac:dyDescent="0.3">
      <c r="C459"/>
    </row>
    <row r="460" spans="3:3" x14ac:dyDescent="0.3">
      <c r="C460"/>
    </row>
    <row r="461" spans="3:3" x14ac:dyDescent="0.3">
      <c r="C461"/>
    </row>
    <row r="462" spans="3:3" x14ac:dyDescent="0.3">
      <c r="C462"/>
    </row>
    <row r="463" spans="3:3" x14ac:dyDescent="0.3">
      <c r="C463"/>
    </row>
    <row r="464" spans="3:3" x14ac:dyDescent="0.3">
      <c r="C464"/>
    </row>
    <row r="465" spans="3:3" x14ac:dyDescent="0.3">
      <c r="C465"/>
    </row>
    <row r="466" spans="3:3" x14ac:dyDescent="0.3">
      <c r="C466"/>
    </row>
    <row r="467" spans="3:3" x14ac:dyDescent="0.3">
      <c r="C467"/>
    </row>
    <row r="468" spans="3:3" x14ac:dyDescent="0.3">
      <c r="C468"/>
    </row>
    <row r="469" spans="3:3" x14ac:dyDescent="0.3">
      <c r="C469"/>
    </row>
    <row r="470" spans="3:3" x14ac:dyDescent="0.3">
      <c r="C470"/>
    </row>
    <row r="471" spans="3:3" x14ac:dyDescent="0.3">
      <c r="C471"/>
    </row>
    <row r="472" spans="3:3" x14ac:dyDescent="0.3">
      <c r="C472"/>
    </row>
    <row r="473" spans="3:3" x14ac:dyDescent="0.3">
      <c r="C473"/>
    </row>
    <row r="474" spans="3:3" x14ac:dyDescent="0.3">
      <c r="C474"/>
    </row>
    <row r="475" spans="3:3" x14ac:dyDescent="0.3">
      <c r="C475"/>
    </row>
  </sheetData>
  <sheetProtection algorithmName="SHA-512" hashValue="u8SdVtNdBL/I+gJJovIwFf8PaSYqz1/79p95ELwTdzIzFEXA6jqFCoNs9FtcZcjwY1jYHksabilbNNlFNRXPaw==" saltValue="6bsL8O9UbfrFU3Y+7j3oRg==" spinCount="100000" sheet="1" selectLockedCells="1"/>
  <mergeCells count="122">
    <mergeCell ref="A122:A123"/>
    <mergeCell ref="M102:N102"/>
    <mergeCell ref="M103:N103"/>
    <mergeCell ref="M104:N104"/>
    <mergeCell ref="M105:N105"/>
    <mergeCell ref="M106:N106"/>
    <mergeCell ref="M107:N107"/>
    <mergeCell ref="M108:N108"/>
    <mergeCell ref="C138:C139"/>
    <mergeCell ref="C120:D120"/>
    <mergeCell ref="D16:G16"/>
    <mergeCell ref="D15:G15"/>
    <mergeCell ref="D12:G12"/>
    <mergeCell ref="A24:A25"/>
    <mergeCell ref="C24:C25"/>
    <mergeCell ref="D24:G24"/>
    <mergeCell ref="E19:G19"/>
    <mergeCell ref="A1:B1"/>
    <mergeCell ref="A4:G4"/>
    <mergeCell ref="D9:G9"/>
    <mergeCell ref="F1:G1"/>
    <mergeCell ref="D6:G6"/>
    <mergeCell ref="D7:G7"/>
    <mergeCell ref="D3:E3"/>
    <mergeCell ref="C1:D1"/>
    <mergeCell ref="D18:G18"/>
    <mergeCell ref="A6:A7"/>
    <mergeCell ref="A9:A13"/>
    <mergeCell ref="A2:C2"/>
    <mergeCell ref="A3:C3"/>
    <mergeCell ref="A15:A16"/>
    <mergeCell ref="B18:B21"/>
    <mergeCell ref="C18:C21"/>
    <mergeCell ref="D10:G10"/>
    <mergeCell ref="A22:A23"/>
    <mergeCell ref="D30:G30"/>
    <mergeCell ref="A79:C79"/>
    <mergeCell ref="C37:D37"/>
    <mergeCell ref="F37:G37"/>
    <mergeCell ref="A32:A33"/>
    <mergeCell ref="B32:B33"/>
    <mergeCell ref="A37:B37"/>
    <mergeCell ref="B43:F43"/>
    <mergeCell ref="D44:G44"/>
    <mergeCell ref="A39:G39"/>
    <mergeCell ref="D35:G35"/>
    <mergeCell ref="A42:G42"/>
    <mergeCell ref="A66:B66"/>
    <mergeCell ref="A78:C78"/>
    <mergeCell ref="D32:G33"/>
    <mergeCell ref="C26:C27"/>
    <mergeCell ref="C22:C23"/>
    <mergeCell ref="D22:G22"/>
    <mergeCell ref="D26:G26"/>
    <mergeCell ref="E48:G48"/>
    <mergeCell ref="C32:C33"/>
    <mergeCell ref="D57:G57"/>
    <mergeCell ref="D59:G59"/>
    <mergeCell ref="A40:G40"/>
    <mergeCell ref="E60:G60"/>
    <mergeCell ref="E61:G61"/>
    <mergeCell ref="B75:D75"/>
    <mergeCell ref="D62:G62"/>
    <mergeCell ref="C63:F63"/>
    <mergeCell ref="A70:G70"/>
    <mergeCell ref="A73:G73"/>
    <mergeCell ref="A74:G74"/>
    <mergeCell ref="D58:G58"/>
    <mergeCell ref="D51:G51"/>
    <mergeCell ref="D56:G56"/>
    <mergeCell ref="E50:G50"/>
    <mergeCell ref="A52:G52"/>
    <mergeCell ref="D45:G45"/>
    <mergeCell ref="D47:G47"/>
    <mergeCell ref="A53:G53"/>
    <mergeCell ref="D46:G46"/>
    <mergeCell ref="B54:F54"/>
    <mergeCell ref="D55:G55"/>
    <mergeCell ref="E49:G49"/>
    <mergeCell ref="D91:F91"/>
    <mergeCell ref="D78:G78"/>
    <mergeCell ref="A65:B65"/>
    <mergeCell ref="A64:G64"/>
    <mergeCell ref="C66:D66"/>
    <mergeCell ref="A68:B68"/>
    <mergeCell ref="A67:B67"/>
    <mergeCell ref="D83:F83"/>
    <mergeCell ref="D79:G79"/>
    <mergeCell ref="D84:F84"/>
    <mergeCell ref="C67:D67"/>
    <mergeCell ref="A76:B76"/>
    <mergeCell ref="C76:D76"/>
    <mergeCell ref="F76:G76"/>
    <mergeCell ref="C65:D65"/>
    <mergeCell ref="D87:F87"/>
    <mergeCell ref="D88:F88"/>
    <mergeCell ref="D85:F85"/>
    <mergeCell ref="D86:F86"/>
    <mergeCell ref="D11:G11"/>
    <mergeCell ref="D13:G13"/>
    <mergeCell ref="C28:C29"/>
    <mergeCell ref="D28:G28"/>
    <mergeCell ref="D89:F89"/>
    <mergeCell ref="C115:F115"/>
    <mergeCell ref="C150:F150"/>
    <mergeCell ref="D127:G127"/>
    <mergeCell ref="D131:G131"/>
    <mergeCell ref="D133:G133"/>
    <mergeCell ref="D135:G135"/>
    <mergeCell ref="D140:G140"/>
    <mergeCell ref="D142:G142"/>
    <mergeCell ref="D144:G144"/>
    <mergeCell ref="D146:G146"/>
    <mergeCell ref="B149:G149"/>
    <mergeCell ref="B131:B133"/>
    <mergeCell ref="B135:B140"/>
    <mergeCell ref="C135:C137"/>
    <mergeCell ref="D90:F90"/>
    <mergeCell ref="D97:E97"/>
    <mergeCell ref="C118:F118"/>
    <mergeCell ref="A120:B120"/>
    <mergeCell ref="D132:E132"/>
  </mergeCells>
  <conditionalFormatting sqref="D153:D154 D90:D91">
    <cfRule type="cellIs" dxfId="0" priority="4" operator="equal">
      <formula>"NA OR DOES NOT MEET CPP MINIMUM"</formula>
    </cfRule>
  </conditionalFormatting>
  <printOptions horizontalCentered="1"/>
  <pageMargins left="0.25" right="0.25" top="0.75" bottom="0.75" header="0.3" footer="0.3"/>
  <pageSetup scale="84" orientation="portrait" r:id="rId1"/>
  <headerFooter>
    <oddHeader>&amp;CUsing Excel - fill in all non-shaded areas&amp;R&amp;"-,Bold"&amp;P of &amp;N</oddHeader>
  </headerFooter>
  <rowBreaks count="4" manualBreakCount="4">
    <brk id="35" max="16383" man="1"/>
    <brk id="70" max="16383" man="1"/>
    <brk id="114" max="16383" man="1"/>
    <brk id="15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Check Box 11">
              <controlPr locked="0" defaultSize="0" autoFill="0" autoLine="0" autoPict="0">
                <anchor moveWithCells="1">
                  <from>
                    <xdr:col>5</xdr:col>
                    <xdr:colOff>899160</xdr:colOff>
                    <xdr:row>1</xdr:row>
                    <xdr:rowOff>45720</xdr:rowOff>
                  </from>
                  <to>
                    <xdr:col>5</xdr:col>
                    <xdr:colOff>1112520</xdr:colOff>
                    <xdr:row>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Check Box 12">
              <controlPr locked="0" defaultSize="0" autoFill="0" autoLine="0" autoPict="0">
                <anchor moveWithCells="1">
                  <from>
                    <xdr:col>5</xdr:col>
                    <xdr:colOff>297180</xdr:colOff>
                    <xdr:row>1</xdr:row>
                    <xdr:rowOff>60960</xdr:rowOff>
                  </from>
                  <to>
                    <xdr:col>5</xdr:col>
                    <xdr:colOff>518160</xdr:colOff>
                    <xdr:row>2</xdr:row>
                    <xdr:rowOff>22860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Edwards</dc:creator>
  <cp:lastModifiedBy>Anna Marshall</cp:lastModifiedBy>
  <cp:lastPrinted>2021-08-06T20:22:31Z</cp:lastPrinted>
  <dcterms:created xsi:type="dcterms:W3CDTF">2009-08-14T04:06:45Z</dcterms:created>
  <dcterms:modified xsi:type="dcterms:W3CDTF">2022-08-10T16:51:38Z</dcterms:modified>
</cp:coreProperties>
</file>