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marshall\AppData\Local\Microsoft\Windows\INetCache\Content.Outlook\I9KXRW7P\"/>
    </mc:Choice>
  </mc:AlternateContent>
  <xr:revisionPtr revIDLastSave="0" documentId="13_ncr:1_{0000FBEB-5AB2-47A8-B744-54B5D505DFC6}" xr6:coauthVersionLast="47" xr6:coauthVersionMax="47" xr10:uidLastSave="{00000000-0000-0000-0000-000000000000}"/>
  <workbookProtection workbookAlgorithmName="SHA-512" workbookHashValue="/CZ9N6qawxpANeRalD8gMvMWXADcx35eIA5FCegpY1dOJEZI/3IUQpRFIXbcDp5LhB7NC/drwrrzM5Dk0sgkdQ==" workbookSaltValue="XGhk2sRjipNyn7p9+fytPg==" workbookSpinCount="100000" lockStructure="1"/>
  <bookViews>
    <workbookView xWindow="-23148" yWindow="-1200" windowWidth="23256" windowHeight="12576" xr2:uid="{00000000-000D-0000-FFFF-FFFF00000000}"/>
  </bookViews>
  <sheets>
    <sheet name="Sheet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6" i="1" l="1"/>
  <c r="C12" i="1" s="1"/>
  <c r="C13" i="1" s="1"/>
  <c r="C18" i="1"/>
  <c r="C57" i="1"/>
  <c r="C15" i="1" s="1"/>
  <c r="E81" i="1"/>
  <c r="C26" i="1"/>
  <c r="B7" i="1"/>
  <c r="B8" i="1"/>
  <c r="C94" i="1"/>
  <c r="F94" i="1"/>
  <c r="C96" i="1"/>
  <c r="B96" i="1"/>
  <c r="C97" i="1"/>
  <c r="B97" i="1" s="1"/>
  <c r="C118" i="1"/>
  <c r="C16" i="1" l="1"/>
  <c r="C99" i="1"/>
  <c r="C120" i="1" s="1"/>
  <c r="E23" i="1"/>
  <c r="G25" i="1"/>
  <c r="C24" i="1" s="1"/>
  <c r="G111" i="1"/>
  <c r="G113" i="1"/>
  <c r="E111" i="1"/>
  <c r="E113" i="1"/>
  <c r="E25" i="1"/>
  <c r="G23" i="1"/>
  <c r="C22" i="1" s="1"/>
  <c r="C28" i="1" l="1"/>
</calcChain>
</file>

<file path=xl/sharedStrings.xml><?xml version="1.0" encoding="utf-8"?>
<sst xmlns="http://schemas.openxmlformats.org/spreadsheetml/2006/main" count="142" uniqueCount="125">
  <si>
    <t xml:space="preserve">Church/Charge:  </t>
  </si>
  <si>
    <t>Pastor:</t>
  </si>
  <si>
    <t>WORKSHEETS</t>
  </si>
  <si>
    <t>Notes</t>
  </si>
  <si>
    <t>Pastor</t>
  </si>
  <si>
    <t>Date</t>
  </si>
  <si>
    <t>SPRC Chair</t>
  </si>
  <si>
    <t>District Superintendent</t>
  </si>
  <si>
    <t>TOTAL OR GROSS CASH PAYMENT - Add Lines 1-3</t>
  </si>
  <si>
    <t>Parsonage Provided</t>
  </si>
  <si>
    <t xml:space="preserve">No Parsonage </t>
  </si>
  <si>
    <t>Church Contribution to Pastor Salary</t>
  </si>
  <si>
    <t>Housing</t>
  </si>
  <si>
    <t>Total Compensation Package</t>
  </si>
  <si>
    <t>*</t>
  </si>
  <si>
    <t xml:space="preserve">WORKSHEET 1 - CASH ALLOWANCES             </t>
  </si>
  <si>
    <t xml:space="preserve">WORKSHEET 2 - ACCOUNTABLE REIMBURSEMENTS    </t>
  </si>
  <si>
    <t>Finance Chair</t>
  </si>
  <si>
    <r>
      <rPr>
        <b/>
        <sz val="11"/>
        <rFont val="Calibri"/>
        <family val="2"/>
        <scheme val="minor"/>
      </rPr>
      <t xml:space="preserve">Name of person completing this form:    </t>
    </r>
    <r>
      <rPr>
        <b/>
        <sz val="12"/>
        <rFont val="Calibri"/>
        <family val="2"/>
        <scheme val="minor"/>
      </rPr>
      <t xml:space="preserve">                                            </t>
    </r>
  </si>
  <si>
    <t>Taxable Cash payment</t>
  </si>
  <si>
    <t>Church Paid Benefits</t>
  </si>
  <si>
    <t xml:space="preserve">TOTAL CASH SALARY </t>
  </si>
  <si>
    <t>Total Basis for Appointment - add lines 4 and 5</t>
  </si>
  <si>
    <t>Basis for Appointment</t>
  </si>
  <si>
    <t>Housing Exclusion</t>
  </si>
  <si>
    <t>Payroll deduction worksheet</t>
  </si>
  <si>
    <t>housing allowance + total cash payment (line 4) + accountable reimbursement (line 5) + conference health insurance (line7) + CPP (line 8) + CRSP (line 9) + UMLife Options (UMLO) line 10</t>
  </si>
  <si>
    <t>Compensation effective date:</t>
  </si>
  <si>
    <r>
      <t xml:space="preserve">Parsonage Provided - </t>
    </r>
    <r>
      <rPr>
        <sz val="11"/>
        <color theme="1"/>
        <rFont val="Calibri"/>
        <family val="2"/>
        <scheme val="minor"/>
      </rPr>
      <t xml:space="preserve">you must enter "Y" for Yes or "N" for No </t>
    </r>
  </si>
  <si>
    <r>
      <t>Housing Allowance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indexed="8"/>
        <rFont val="Calibri"/>
        <family val="2"/>
      </rPr>
      <t xml:space="preserve">Enter the amount paid </t>
    </r>
    <r>
      <rPr>
        <b/>
        <sz val="11"/>
        <color indexed="8"/>
        <rFont val="Calibri"/>
        <family val="2"/>
      </rPr>
      <t>if there is no parsonage</t>
    </r>
  </si>
  <si>
    <r>
      <rPr>
        <b/>
        <sz val="11"/>
        <color indexed="8"/>
        <rFont val="Calibri"/>
        <family val="2"/>
      </rPr>
      <t>Other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(give description)</t>
    </r>
  </si>
  <si>
    <r>
      <rPr>
        <b/>
        <sz val="11"/>
        <color indexed="8"/>
        <rFont val="Calibri"/>
        <family val="2"/>
      </rPr>
      <t xml:space="preserve">Travel:  </t>
    </r>
    <r>
      <rPr>
        <sz val="11"/>
        <color indexed="8"/>
        <rFont val="Calibri"/>
        <family val="2"/>
      </rPr>
      <t>includes actual expenses  for airfare, hotel, etc and/or standard mileage rate (not to exceed IRS rates) for use of personal vehicle.</t>
    </r>
  </si>
  <si>
    <r>
      <rPr>
        <b/>
        <sz val="11"/>
        <color indexed="8"/>
        <rFont val="Calibri"/>
        <family val="2"/>
      </rPr>
      <t xml:space="preserve">Continuing Education: </t>
    </r>
    <r>
      <rPr>
        <sz val="11"/>
        <color indexed="8"/>
        <rFont val="Calibri"/>
        <family val="2"/>
      </rPr>
      <t xml:space="preserve"> books, publications, training seminars, etc</t>
    </r>
  </si>
  <si>
    <r>
      <rPr>
        <b/>
        <sz val="11"/>
        <color indexed="8"/>
        <rFont val="Calibri"/>
        <family val="2"/>
      </rPr>
      <t xml:space="preserve">Other Allowances: </t>
    </r>
    <r>
      <rPr>
        <sz val="11"/>
        <color indexed="8"/>
        <rFont val="Calibri"/>
        <family val="2"/>
      </rPr>
      <t>including things such as parsonage utilites, insurance and maintenance.</t>
    </r>
  </si>
  <si>
    <r>
      <t xml:space="preserve">(Cash provided up front to the pastor and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vouchered. Please note that the IRS may require receipts in the case of an audit.) Reminder this </t>
    </r>
    <r>
      <rPr>
        <u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taxable income.</t>
    </r>
  </si>
  <si>
    <r>
      <t xml:space="preserve">(This </t>
    </r>
    <r>
      <rPr>
        <u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vouchered, and receipts are required for reimbursement.  Please enter the maximum amount that is available for reimbursement)</t>
    </r>
  </si>
  <si>
    <r>
      <rPr>
        <b/>
        <sz val="11"/>
        <color indexed="8"/>
        <rFont val="Calibri"/>
        <family val="2"/>
      </rPr>
      <t>Travel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color indexed="8"/>
        <rFont val="Calibri"/>
        <family val="2"/>
      </rPr>
      <t xml:space="preserve"> includes actual expenses  for airfare, hotel, etc and/or standard mileage rate (not to exceed IRS rates) for use of personal vehicle. </t>
    </r>
    <r>
      <rPr>
        <i/>
        <sz val="11"/>
        <color indexed="8"/>
        <rFont val="Calibri"/>
        <family val="2"/>
      </rPr>
      <t xml:space="preserve"> If you have entered this in Worksheet 1, you may not enter it here.</t>
    </r>
  </si>
  <si>
    <r>
      <rPr>
        <b/>
        <sz val="11"/>
        <color theme="1"/>
        <rFont val="Calibri"/>
        <family val="2"/>
        <scheme val="minor"/>
      </rPr>
      <t xml:space="preserve">Continuing Education: </t>
    </r>
    <r>
      <rPr>
        <sz val="11"/>
        <color theme="1"/>
        <rFont val="Calibri"/>
        <family val="2"/>
        <scheme val="minor"/>
      </rPr>
      <t>books, publications, training seminars, etc.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If you have entered this in Worksheet 1, you may not enter it here.</t>
    </r>
  </si>
  <si>
    <r>
      <rPr>
        <b/>
        <sz val="11"/>
        <color theme="1"/>
        <rFont val="Calibri"/>
        <family val="2"/>
        <scheme val="minor"/>
      </rPr>
      <t>Annual Conference Expenses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expenses paid by church</t>
    </r>
  </si>
  <si>
    <t>Membership Fees, Dues and/or Entertainment</t>
  </si>
  <si>
    <r>
      <rPr>
        <b/>
        <sz val="11"/>
        <color theme="1"/>
        <rFont val="Calibri"/>
        <family val="2"/>
        <scheme val="minor"/>
      </rPr>
      <t xml:space="preserve">Membership Fees, Dues and/or Entertainment  </t>
    </r>
    <r>
      <rPr>
        <i/>
        <sz val="11"/>
        <color theme="1"/>
        <rFont val="Calibri"/>
        <family val="2"/>
        <scheme val="minor"/>
      </rPr>
      <t xml:space="preserve"> If you have entered this in Worksheet 1, you may not enter it here.</t>
    </r>
  </si>
  <si>
    <r>
      <rPr>
        <b/>
        <sz val="11"/>
        <color indexed="8"/>
        <rFont val="Calibri"/>
        <family val="2"/>
      </rPr>
      <t>Other Reimbursable Expenses</t>
    </r>
    <r>
      <rPr>
        <sz val="11"/>
        <color theme="1"/>
        <rFont val="Calibri"/>
        <family val="2"/>
        <scheme val="minor"/>
      </rPr>
      <t xml:space="preserve"> - (list with breakdown of dollar amount)</t>
    </r>
  </si>
  <si>
    <t xml:space="preserve">Is the Flexible Spending Account through the Conference Health Insurance Plan?  Enter Yes or No </t>
  </si>
  <si>
    <t>Is the UMPIP contribution tax-deferred?   Enter Yes or No</t>
  </si>
  <si>
    <r>
      <t xml:space="preserve">This form </t>
    </r>
    <r>
      <rPr>
        <u/>
        <sz val="11"/>
        <color theme="1"/>
        <rFont val="Calibri"/>
        <family val="2"/>
        <scheme val="minor"/>
      </rPr>
      <t>must be</t>
    </r>
    <r>
      <rPr>
        <sz val="11"/>
        <color theme="1"/>
        <rFont val="Calibri"/>
        <family val="2"/>
        <scheme val="minor"/>
      </rPr>
      <t xml:space="preserve"> signed and accompany the pastor compensation form </t>
    </r>
  </si>
  <si>
    <r>
      <rPr>
        <b/>
        <sz val="11"/>
        <color indexed="8"/>
        <rFont val="Calibri"/>
        <family val="2"/>
      </rPr>
      <t xml:space="preserve">Equitable Compensation - </t>
    </r>
    <r>
      <rPr>
        <sz val="11"/>
        <color indexed="8"/>
        <rFont val="Calibri"/>
        <family val="2"/>
      </rPr>
      <t>This is Equitable Compensation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contribution to pastor salary.</t>
    </r>
  </si>
  <si>
    <t>i.</t>
  </si>
  <si>
    <t>ii.</t>
  </si>
  <si>
    <t>iii.</t>
  </si>
  <si>
    <t>iv.</t>
  </si>
  <si>
    <t>v.</t>
  </si>
  <si>
    <t>vi.</t>
  </si>
  <si>
    <t>vii.</t>
  </si>
  <si>
    <t>1A</t>
  </si>
  <si>
    <t>1B</t>
  </si>
  <si>
    <t>1C</t>
  </si>
  <si>
    <t>1D</t>
  </si>
  <si>
    <t>1E</t>
  </si>
  <si>
    <t>1F</t>
  </si>
  <si>
    <t>2A</t>
  </si>
  <si>
    <t>2B</t>
  </si>
  <si>
    <t>2C</t>
  </si>
  <si>
    <t>2D</t>
  </si>
  <si>
    <t>2E</t>
  </si>
  <si>
    <t>2F</t>
  </si>
  <si>
    <t>2G</t>
  </si>
  <si>
    <t>2H</t>
  </si>
  <si>
    <t xml:space="preserve">TOTAL ACCOUNTABLE REIMBURSEMENTS - Add lines 2A-2G </t>
  </si>
  <si>
    <r>
      <rPr>
        <b/>
        <sz val="11"/>
        <color indexed="8"/>
        <rFont val="Calibri"/>
        <family val="2"/>
      </rPr>
      <t>Accountable Reimbursements</t>
    </r>
    <r>
      <rPr>
        <sz val="11"/>
        <color indexed="8"/>
        <rFont val="Calibri"/>
        <family val="2"/>
      </rPr>
      <t xml:space="preserve">  (from </t>
    </r>
    <r>
      <rPr>
        <b/>
        <sz val="11"/>
        <color indexed="8"/>
        <rFont val="Calibri"/>
        <family val="2"/>
      </rPr>
      <t>worksheet 2</t>
    </r>
    <r>
      <rPr>
        <sz val="11"/>
        <color indexed="8"/>
        <rFont val="Calibri"/>
        <family val="2"/>
      </rPr>
      <t xml:space="preserve">, line 2H) </t>
    </r>
  </si>
  <si>
    <r>
      <t>403B Contribution to Other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than UMPIP</t>
    </r>
    <r>
      <rPr>
        <sz val="11"/>
        <color rgb="FF000000"/>
        <rFont val="Calibri"/>
        <family val="2"/>
      </rPr>
      <t xml:space="preserve"> - This is a contribution to a pension plan held with a bank or investment firm.  </t>
    </r>
    <r>
      <rPr>
        <b/>
        <sz val="11"/>
        <color rgb="FF000000"/>
        <rFont val="Calibri"/>
        <family val="2"/>
      </rPr>
      <t>There must be a voluntary compensation reduction agreement on file with the church and can be a before or after tax contribution.</t>
    </r>
  </si>
  <si>
    <t xml:space="preserve">Below are the premium rates.  It is calculated on the clergy's age and the spouse's age. </t>
  </si>
  <si>
    <t>Please give a copy of this worksheet to your District Superintendent,</t>
  </si>
  <si>
    <t xml:space="preserve"> your church bookkeeper and the Conference Benefits Officer</t>
  </si>
  <si>
    <r>
      <t xml:space="preserve">Conference Health Insurance Paid by Local Church 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(enter X on appropriate line)</t>
    </r>
  </si>
  <si>
    <t xml:space="preserve">Calculating UMLO for Line 10 </t>
  </si>
  <si>
    <t>Pastor's age</t>
  </si>
  <si>
    <t>yearly premium</t>
  </si>
  <si>
    <t>Spouse's age</t>
  </si>
  <si>
    <t>Total for line 10</t>
  </si>
  <si>
    <r>
      <t xml:space="preserve">UMLO "UMLifeOptions" </t>
    </r>
    <r>
      <rPr>
        <sz val="10"/>
        <color rgb="FFFF0000"/>
        <rFont val="Calibri"/>
        <family val="2"/>
        <scheme val="minor"/>
      </rPr>
      <t xml:space="preserve"> </t>
    </r>
    <r>
      <rPr>
        <sz val="9"/>
        <color rgb="FFFF0000"/>
        <rFont val="Calibri"/>
        <family val="2"/>
        <scheme val="minor"/>
      </rPr>
      <t>(go</t>
    </r>
    <r>
      <rPr>
        <i/>
        <sz val="9"/>
        <color rgb="FFFF0000"/>
        <rFont val="Calibri"/>
        <family val="2"/>
      </rPr>
      <t xml:space="preserve"> to chart on pg 3 for life insurance rates.) fill in the age and yearly premium and it will fill in box 10 for you. THIS LIFE INSURANCE IS NOT OPTIONAL</t>
    </r>
  </si>
  <si>
    <r>
      <t>Parsonage Provided</t>
    </r>
    <r>
      <rPr>
        <sz val="11"/>
        <color theme="1"/>
        <rFont val="Calibri"/>
        <family val="2"/>
        <scheme val="minor"/>
      </rPr>
      <t xml:space="preserve"> </t>
    </r>
  </si>
  <si>
    <r>
      <t>Housing Allowance</t>
    </r>
    <r>
      <rPr>
        <sz val="11"/>
        <color theme="1"/>
        <rFont val="Calibri"/>
        <family val="2"/>
        <scheme val="minor"/>
      </rPr>
      <t/>
    </r>
  </si>
  <si>
    <r>
      <t>Total Payroll Deductions</t>
    </r>
    <r>
      <rPr>
        <sz val="11"/>
        <color rgb="FF000000"/>
        <rFont val="Calibri"/>
        <family val="2"/>
      </rPr>
      <t xml:space="preserve"> - Add lines ii. -  v.</t>
    </r>
  </si>
  <si>
    <r>
      <t xml:space="preserve">Base or Net Salary </t>
    </r>
    <r>
      <rPr>
        <sz val="11"/>
        <color rgb="FF000000"/>
        <rFont val="Calibri"/>
        <family val="2"/>
      </rPr>
      <t>- Subtract line vi. from line i.</t>
    </r>
  </si>
  <si>
    <r>
      <t>* By our signature we acknowledge that we have read the Arrearage Policy of the NM Annual Conference.  This can be found in the conference journal or with the compensation form instructions</t>
    </r>
    <r>
      <rPr>
        <b/>
        <sz val="11"/>
        <color theme="1"/>
        <rFont val="Calibri"/>
        <family val="2"/>
        <scheme val="minor"/>
      </rPr>
      <t xml:space="preserve"> (specifically on page 9 paragraph 6). </t>
    </r>
  </si>
  <si>
    <t>1H</t>
  </si>
  <si>
    <t xml:space="preserve">                                     </t>
  </si>
  <si>
    <r>
      <rPr>
        <b/>
        <i/>
        <sz val="11"/>
        <color rgb="FF000000"/>
        <rFont val="Calibri"/>
        <family val="2"/>
      </rPr>
      <t xml:space="preserve">4% contribution   </t>
    </r>
    <r>
      <rPr>
        <i/>
        <sz val="11"/>
        <color rgb="FF000000"/>
        <rFont val="Calibri"/>
        <family val="2"/>
      </rPr>
      <t xml:space="preserve">                                </t>
    </r>
  </si>
  <si>
    <t>Identified %</t>
  </si>
  <si>
    <r>
      <t xml:space="preserve">UMPIP Contribution- 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 xml:space="preserve"> An automatic pre-tax payroll deduction of 4% of compensation plus housing will be used for contributions to UMPIP (United Methodist Personal Investment Plan).  The pastor can elect to have a different % as a contribution to UMPIP, however will have to complete a </t>
    </r>
    <r>
      <rPr>
        <b/>
        <i/>
        <u/>
        <sz val="10"/>
        <color rgb="FF000000"/>
        <rFont val="Calibri"/>
        <family val="2"/>
      </rPr>
      <t>Contribution Election Form</t>
    </r>
    <r>
      <rPr>
        <b/>
        <sz val="10"/>
        <color rgb="FF000000"/>
        <rFont val="Calibri"/>
        <family val="2"/>
      </rPr>
      <t xml:space="preserve"> indicating the requested % or to waive out completely.    </t>
    </r>
    <r>
      <rPr>
        <b/>
        <i/>
        <sz val="8"/>
        <color rgb="FF000000"/>
        <rFont val="Calibri"/>
        <family val="2"/>
      </rPr>
      <t>This will be billed by the Board of Pensions on your monthly invoice.</t>
    </r>
    <r>
      <rPr>
        <b/>
        <sz val="8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 xml:space="preserve"> For full CRSP pension benefits, the pastor must contribute </t>
    </r>
    <r>
      <rPr>
        <b/>
        <u/>
        <sz val="10"/>
        <color rgb="FF000000"/>
        <rFont val="Calibri"/>
        <family val="2"/>
      </rPr>
      <t>at least 1%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of their compensation plus housing.  Please enter a % in the blue shaded area.   If a dollar amount is requested instead of a %, please enter that amount in the orange shaded area. </t>
    </r>
  </si>
  <si>
    <t>Annual  amount</t>
  </si>
  <si>
    <t>Pastor rate $50,000 Death Benefit,       $50,000 Accidental Death and Dismemberment</t>
  </si>
  <si>
    <t>Spouse Rate    $5,000 Death Benefit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</si>
  <si>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</si>
  <si>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</si>
  <si>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</si>
  <si>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</si>
  <si>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</si>
  <si>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</si>
  <si>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</si>
  <si>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</si>
  <si>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Enter the annual amount in area below</t>
  </si>
  <si>
    <t xml:space="preserve"> </t>
  </si>
  <si>
    <t xml:space="preserve"> upgraded vision plan.</t>
  </si>
  <si>
    <t xml:space="preserve"> dental plan premium</t>
  </si>
  <si>
    <r>
      <t>Pastor's Contribution to Health Insurance Premium</t>
    </r>
    <r>
      <rPr>
        <sz val="11"/>
        <color rgb="FF000000"/>
        <rFont val="Calibri"/>
        <family val="2"/>
      </rPr>
      <t xml:space="preserve"> = difference of Church contribution and premium </t>
    </r>
  </si>
  <si>
    <t xml:space="preserve">Flexible Spending Account (FSA/MRA) Or Health Savings account (HSA) </t>
  </si>
  <si>
    <t>Dependent Care Account</t>
  </si>
  <si>
    <t xml:space="preserve"> Rates for UMLO "UM Life Options" </t>
  </si>
  <si>
    <r>
      <t>Pension Costs (Clergy Retirement Security Plan CRSP DB + DC)</t>
    </r>
    <r>
      <rPr>
        <sz val="11"/>
        <color indexed="8"/>
        <rFont val="Calibri"/>
        <family val="2"/>
      </rPr>
      <t xml:space="preserve"> </t>
    </r>
    <r>
      <rPr>
        <i/>
        <sz val="11"/>
        <color indexed="8"/>
        <rFont val="Calibri"/>
        <family val="2"/>
      </rPr>
      <t xml:space="preserve">                                                                    </t>
    </r>
    <r>
      <rPr>
        <i/>
        <sz val="9"/>
        <color indexed="8"/>
        <rFont val="Calibri"/>
        <family val="2"/>
      </rPr>
      <t xml:space="preserve"> (fill in appropriate amount for all pastors serving at least 1/2 time)</t>
    </r>
  </si>
  <si>
    <r>
      <rPr>
        <b/>
        <sz val="11"/>
        <color indexed="8"/>
        <rFont val="Calibri"/>
        <family val="2"/>
      </rPr>
      <t>Comprehensive Protection Plan (CPP)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 xml:space="preserve">                                                                                                      (fill in appropriate amount for all pastors serving at least 3/4 time)</t>
    </r>
  </si>
  <si>
    <t>Pastor only = $11,136/year $928/month</t>
  </si>
  <si>
    <t>Pastor +1 = $21,156/year $1,763/month</t>
  </si>
  <si>
    <t>Pastor + family  = $28,956/year $2,413/month</t>
  </si>
  <si>
    <t>TOTAL CASH ALLOWANCES - Add lines 1A-1F</t>
  </si>
  <si>
    <t>New Mexico Conference Pastor Compensation Form  2025</t>
  </si>
  <si>
    <t>New Mexico Conference Pastor Compensation Form 2025</t>
  </si>
  <si>
    <r>
      <t xml:space="preserve">HOUSING EXCLUSION - DO NOT ADD OR SUBTRACT                                                                                  </t>
    </r>
    <r>
      <rPr>
        <b/>
        <sz val="11"/>
        <color rgb="FFFF0000"/>
        <rFont val="Calibri"/>
        <family val="2"/>
      </rPr>
      <t>Housing Exclusion Resolution MUST BE INCLUDED W/COMP FORM.</t>
    </r>
  </si>
  <si>
    <r>
      <t xml:space="preserve">       Appointment:    FT </t>
    </r>
    <r>
      <rPr>
        <b/>
        <sz val="11"/>
        <rFont val="Wingdings"/>
        <charset val="2"/>
      </rPr>
      <t xml:space="preserve"> </t>
    </r>
    <r>
      <rPr>
        <b/>
        <sz val="11"/>
        <rFont val="Calibri"/>
        <family val="2"/>
        <scheme val="minor"/>
      </rPr>
      <t xml:space="preserve">     3/4 </t>
    </r>
    <r>
      <rPr>
        <b/>
        <sz val="11"/>
        <rFont val="Wingdings"/>
        <charset val="2"/>
      </rPr>
      <t xml:space="preserve"> </t>
    </r>
    <r>
      <rPr>
        <b/>
        <sz val="11"/>
        <rFont val="Calibri"/>
        <family val="2"/>
        <scheme val="minor"/>
      </rPr>
      <t xml:space="preserve">      </t>
    </r>
  </si>
  <si>
    <r>
      <rPr>
        <b/>
        <sz val="11"/>
        <color indexed="8"/>
        <rFont val="Calibri"/>
        <family val="2"/>
      </rPr>
      <t>Other</t>
    </r>
    <r>
      <rPr>
        <sz val="11"/>
        <color theme="1"/>
        <rFont val="Calibri"/>
        <family val="2"/>
        <scheme val="minor"/>
      </rPr>
      <t xml:space="preserve">  (description)</t>
    </r>
  </si>
  <si>
    <r>
      <rPr>
        <b/>
        <sz val="11"/>
        <color indexed="8"/>
        <rFont val="Calibri"/>
        <family val="2"/>
      </rPr>
      <t>Other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(Description)</t>
    </r>
  </si>
  <si>
    <r>
      <rPr>
        <b/>
        <sz val="11"/>
        <color indexed="8"/>
        <rFont val="Calibri"/>
        <family val="2"/>
      </rPr>
      <t>Other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include moving expenses here</t>
    </r>
    <r>
      <rPr>
        <sz val="9"/>
        <color theme="1"/>
        <rFont val="Calibri"/>
        <family val="2"/>
        <scheme val="minor"/>
      </rPr>
      <t>)</t>
    </r>
  </si>
  <si>
    <r>
      <rPr>
        <b/>
        <sz val="11"/>
        <color indexed="8"/>
        <rFont val="Calibri"/>
        <family val="2"/>
      </rPr>
      <t xml:space="preserve">Cash Allowances </t>
    </r>
    <r>
      <rPr>
        <sz val="11"/>
        <color theme="1"/>
        <rFont val="Calibri"/>
        <family val="2"/>
        <scheme val="minor"/>
      </rPr>
      <t xml:space="preserve">(from </t>
    </r>
    <r>
      <rPr>
        <b/>
        <sz val="11"/>
        <color theme="1"/>
        <rFont val="Calibri"/>
        <family val="2"/>
        <scheme val="minor"/>
      </rPr>
      <t>worksheet 1</t>
    </r>
    <r>
      <rPr>
        <sz val="11"/>
        <color theme="1"/>
        <rFont val="Calibri"/>
        <family val="2"/>
        <scheme val="minor"/>
      </rPr>
      <t>, line 1H</t>
    </r>
    <r>
      <rPr>
        <b/>
        <sz val="11"/>
        <color indexed="8"/>
        <rFont val="Calibri"/>
        <family val="2"/>
      </rPr>
      <t>)</t>
    </r>
    <r>
      <rPr>
        <sz val="11"/>
        <color indexed="8"/>
        <rFont val="Calibri"/>
        <family val="2"/>
      </rPr>
      <t xml:space="preserve"> 
</t>
    </r>
    <r>
      <rPr>
        <b/>
        <i/>
        <sz val="11"/>
        <color rgb="FFFF0000"/>
        <rFont val="Calibri"/>
        <family val="2"/>
      </rPr>
      <t xml:space="preserve">Reminder this is taxable income. </t>
    </r>
  </si>
  <si>
    <t xml:space="preserve">  Phone Number:</t>
  </si>
  <si>
    <t>Pastor or Spouse age as of Jan.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</si>
</sst>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  <numFmt numFmtId="166" formatCode="[&lt;=9999999]###\-####;\(###\)\ ###\-####"/>
  </numFmts>
  <fonts count="4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1"/>
      <color rgb="FF00B050"/>
      <name val="Calibri"/>
      <family val="2"/>
      <scheme val="minor"/>
    </font>
    <font>
      <b/>
      <sz val="11"/>
      <name val="Wingdings"/>
      <charset val="2"/>
    </font>
    <font>
      <b/>
      <i/>
      <sz val="11"/>
      <color rgb="FF000000"/>
      <name val="Calibri"/>
      <family val="2"/>
    </font>
    <font>
      <sz val="8"/>
      <color rgb="FF000000"/>
      <name val="Calibri"/>
      <family val="2"/>
    </font>
    <font>
      <i/>
      <sz val="9"/>
      <color rgb="FF000000"/>
      <name val="Calibri"/>
      <family val="2"/>
    </font>
    <font>
      <b/>
      <i/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i/>
      <u/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</fills>
  <borders count="1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368">
    <xf numFmtId="0" fontId="0" fillId="0" borderId="0" xfId="0"/>
    <xf numFmtId="4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4" fontId="6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9" fontId="0" fillId="2" borderId="0" xfId="0" applyNumberFormat="1" applyFill="1"/>
    <xf numFmtId="0" fontId="0" fillId="2" borderId="0" xfId="0" applyFill="1"/>
    <xf numFmtId="0" fontId="8" fillId="2" borderId="0" xfId="0" applyFont="1" applyFill="1" applyAlignment="1">
      <alignment horizontal="center" wrapText="1"/>
    </xf>
    <xf numFmtId="4" fontId="0" fillId="2" borderId="0" xfId="0" applyNumberFormat="1" applyFill="1" applyAlignment="1">
      <alignment wrapText="1"/>
    </xf>
    <xf numFmtId="0" fontId="0" fillId="2" borderId="1" xfId="0" applyFill="1" applyBorder="1" applyAlignment="1">
      <alignment horizontal="center"/>
    </xf>
    <xf numFmtId="0" fontId="11" fillId="0" borderId="0" xfId="0" applyFont="1"/>
    <xf numFmtId="0" fontId="0" fillId="2" borderId="3" xfId="0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4" fontId="0" fillId="2" borderId="0" xfId="0" applyNumberFormat="1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14" fontId="0" fillId="2" borderId="7" xfId="0" applyNumberFormat="1" applyFill="1" applyBorder="1" applyProtection="1">
      <protection locked="0"/>
    </xf>
    <xf numFmtId="14" fontId="4" fillId="2" borderId="7" xfId="0" applyNumberFormat="1" applyFont="1" applyFill="1" applyBorder="1" applyAlignment="1">
      <alignment horizontal="center" vertical="center" wrapText="1"/>
    </xf>
    <xf numFmtId="164" fontId="0" fillId="2" borderId="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0" borderId="10" xfId="0" applyNumberFormat="1" applyBorder="1" applyAlignment="1">
      <alignment horizontal="right"/>
    </xf>
    <xf numFmtId="0" fontId="0" fillId="2" borderId="5" xfId="0" applyFill="1" applyBorder="1"/>
    <xf numFmtId="164" fontId="0" fillId="2" borderId="1" xfId="0" applyNumberFormat="1" applyFill="1" applyBorder="1" applyAlignment="1" applyProtection="1">
      <alignment horizontal="right" vertical="center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0" fillId="0" borderId="0" xfId="0" applyAlignment="1">
      <alignment vertical="top"/>
    </xf>
    <xf numFmtId="0" fontId="4" fillId="2" borderId="0" xfId="0" applyFont="1" applyFill="1" applyAlignment="1">
      <alignment vertical="center" wrapText="1"/>
    </xf>
    <xf numFmtId="164" fontId="0" fillId="3" borderId="0" xfId="0" applyNumberFormat="1" applyFill="1" applyAlignment="1">
      <alignment horizontal="center" wrapText="1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/>
    </xf>
    <xf numFmtId="4" fontId="0" fillId="2" borderId="54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left" wrapText="1"/>
    </xf>
    <xf numFmtId="0" fontId="4" fillId="2" borderId="61" xfId="0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164" fontId="0" fillId="2" borderId="50" xfId="0" applyNumberFormat="1" applyFill="1" applyBorder="1" applyAlignment="1" applyProtection="1">
      <alignment horizontal="right" vertical="center"/>
      <protection locked="0"/>
    </xf>
    <xf numFmtId="0" fontId="0" fillId="2" borderId="64" xfId="0" applyFill="1" applyBorder="1" applyAlignment="1">
      <alignment horizontal="center" vertical="center"/>
    </xf>
    <xf numFmtId="0" fontId="0" fillId="2" borderId="68" xfId="0" applyFill="1" applyBorder="1"/>
    <xf numFmtId="0" fontId="0" fillId="2" borderId="68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164" fontId="4" fillId="4" borderId="64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72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vertical="center" wrapText="1"/>
    </xf>
    <xf numFmtId="0" fontId="4" fillId="2" borderId="73" xfId="0" applyFont="1" applyFill="1" applyBorder="1" applyAlignment="1">
      <alignment vertical="center" wrapText="1"/>
    </xf>
    <xf numFmtId="164" fontId="0" fillId="3" borderId="59" xfId="0" applyNumberFormat="1" applyFill="1" applyBorder="1" applyAlignment="1">
      <alignment horizontal="center" wrapText="1"/>
    </xf>
    <xf numFmtId="0" fontId="6" fillId="2" borderId="58" xfId="0" applyFont="1" applyFill="1" applyBorder="1" applyAlignment="1">
      <alignment wrapText="1"/>
    </xf>
    <xf numFmtId="0" fontId="0" fillId="2" borderId="58" xfId="0" applyFill="1" applyBorder="1" applyAlignment="1">
      <alignment horizontal="center" vertical="center"/>
    </xf>
    <xf numFmtId="164" fontId="0" fillId="3" borderId="73" xfId="0" applyNumberFormat="1" applyFill="1" applyBorder="1" applyAlignment="1">
      <alignment horizontal="center" wrapText="1"/>
    </xf>
    <xf numFmtId="0" fontId="0" fillId="0" borderId="6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left" vertical="top" wrapText="1"/>
    </xf>
    <xf numFmtId="0" fontId="4" fillId="2" borderId="7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9" fillId="2" borderId="0" xfId="0" applyFont="1" applyFill="1" applyAlignment="1">
      <alignment horizontal="left" wrapText="1"/>
    </xf>
    <xf numFmtId="164" fontId="0" fillId="2" borderId="68" xfId="0" applyNumberFormat="1" applyFill="1" applyBorder="1" applyAlignment="1">
      <alignment horizontal="right"/>
    </xf>
    <xf numFmtId="0" fontId="4" fillId="2" borderId="68" xfId="0" applyFont="1" applyFill="1" applyBorder="1" applyAlignment="1">
      <alignment wrapText="1"/>
    </xf>
    <xf numFmtId="0" fontId="0" fillId="2" borderId="68" xfId="0" applyFill="1" applyBorder="1" applyAlignment="1">
      <alignment wrapText="1"/>
    </xf>
    <xf numFmtId="0" fontId="0" fillId="2" borderId="77" xfId="0" applyFill="1" applyBorder="1" applyAlignment="1">
      <alignment vertical="center"/>
    </xf>
    <xf numFmtId="0" fontId="0" fillId="2" borderId="77" xfId="0" applyFill="1" applyBorder="1" applyAlignment="1">
      <alignment horizontal="center" vertical="center"/>
    </xf>
    <xf numFmtId="164" fontId="0" fillId="2" borderId="77" xfId="0" applyNumberFormat="1" applyFill="1" applyBorder="1" applyAlignment="1" applyProtection="1">
      <alignment horizontal="right" vertical="center"/>
      <protection locked="0"/>
    </xf>
    <xf numFmtId="0" fontId="4" fillId="2" borderId="81" xfId="0" applyFont="1" applyFill="1" applyBorder="1" applyAlignment="1">
      <alignment horizontal="center" vertical="center" wrapText="1"/>
    </xf>
    <xf numFmtId="0" fontId="0" fillId="2" borderId="82" xfId="0" applyFill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left" vertical="top"/>
    </xf>
    <xf numFmtId="0" fontId="0" fillId="2" borderId="58" xfId="0" applyFill="1" applyBorder="1"/>
    <xf numFmtId="0" fontId="0" fillId="2" borderId="58" xfId="0" applyFill="1" applyBorder="1" applyAlignment="1">
      <alignment vertical="center"/>
    </xf>
    <xf numFmtId="0" fontId="0" fillId="2" borderId="63" xfId="0" applyFill="1" applyBorder="1"/>
    <xf numFmtId="0" fontId="0" fillId="2" borderId="85" xfId="0" applyFill="1" applyBorder="1" applyAlignment="1">
      <alignment horizontal="center"/>
    </xf>
    <xf numFmtId="164" fontId="0" fillId="4" borderId="86" xfId="0" applyNumberFormat="1" applyFill="1" applyBorder="1"/>
    <xf numFmtId="0" fontId="4" fillId="2" borderId="83" xfId="0" applyFont="1" applyFill="1" applyBorder="1" applyAlignment="1">
      <alignment vertical="top"/>
    </xf>
    <xf numFmtId="0" fontId="0" fillId="0" borderId="58" xfId="0" applyBorder="1"/>
    <xf numFmtId="0" fontId="0" fillId="2" borderId="58" xfId="0" applyFill="1" applyBorder="1" applyAlignment="1">
      <alignment horizontal="right" wrapText="1"/>
    </xf>
    <xf numFmtId="0" fontId="0" fillId="2" borderId="90" xfId="0" applyFill="1" applyBorder="1" applyAlignment="1">
      <alignment horizontal="center"/>
    </xf>
    <xf numFmtId="164" fontId="0" fillId="4" borderId="9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7" xfId="0" applyFill="1" applyBorder="1"/>
    <xf numFmtId="165" fontId="13" fillId="2" borderId="0" xfId="1" applyNumberFormat="1" applyFill="1"/>
    <xf numFmtId="14" fontId="0" fillId="2" borderId="6" xfId="0" applyNumberFormat="1" applyFill="1" applyBorder="1" applyAlignment="1" applyProtection="1">
      <alignment wrapText="1"/>
      <protection locked="0"/>
    </xf>
    <xf numFmtId="0" fontId="4" fillId="2" borderId="0" xfId="0" applyFont="1" applyFill="1" applyAlignment="1">
      <alignment horizontal="right" vertical="center" wrapText="1"/>
    </xf>
    <xf numFmtId="0" fontId="17" fillId="0" borderId="25" xfId="0" applyFont="1" applyBorder="1" applyAlignment="1">
      <alignment horizontal="center" wrapText="1"/>
    </xf>
    <xf numFmtId="0" fontId="17" fillId="0" borderId="29" xfId="0" applyFont="1" applyBorder="1" applyAlignment="1">
      <alignment horizont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4" fontId="2" fillId="2" borderId="76" xfId="0" applyNumberFormat="1" applyFont="1" applyFill="1" applyBorder="1" applyAlignment="1" applyProtection="1">
      <alignment horizontal="center" wrapText="1"/>
      <protection locked="0"/>
    </xf>
    <xf numFmtId="1" fontId="0" fillId="0" borderId="75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 vertic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4" fontId="20" fillId="2" borderId="0" xfId="0" applyNumberFormat="1" applyFont="1" applyFill="1" applyAlignment="1">
      <alignment horizontal="center"/>
    </xf>
    <xf numFmtId="164" fontId="17" fillId="8" borderId="25" xfId="0" applyNumberFormat="1" applyFont="1" applyFill="1" applyBorder="1" applyAlignment="1">
      <alignment horizontal="right" wrapText="1"/>
    </xf>
    <xf numFmtId="44" fontId="17" fillId="0" borderId="29" xfId="0" applyNumberFormat="1" applyFont="1" applyBorder="1" applyAlignment="1" applyProtection="1">
      <alignment horizontal="right" wrapText="1"/>
      <protection locked="0"/>
    </xf>
    <xf numFmtId="0" fontId="17" fillId="0" borderId="29" xfId="0" applyFont="1" applyBorder="1" applyAlignment="1" applyProtection="1">
      <alignment horizontal="right" wrapText="1"/>
      <protection locked="0"/>
    </xf>
    <xf numFmtId="44" fontId="17" fillId="0" borderId="38" xfId="0" applyNumberFormat="1" applyFont="1" applyBorder="1" applyAlignment="1" applyProtection="1">
      <alignment horizontal="right" wrapText="1"/>
      <protection locked="0"/>
    </xf>
    <xf numFmtId="164" fontId="17" fillId="8" borderId="42" xfId="0" applyNumberFormat="1" applyFont="1" applyFill="1" applyBorder="1" applyAlignment="1">
      <alignment horizontal="right" wrapText="1"/>
    </xf>
    <xf numFmtId="164" fontId="17" fillId="8" borderId="46" xfId="0" applyNumberFormat="1" applyFont="1" applyFill="1" applyBorder="1" applyAlignment="1">
      <alignment horizontal="right" wrapText="1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17" fillId="4" borderId="30" xfId="0" applyFont="1" applyFill="1" applyBorder="1" applyAlignment="1">
      <alignment horizontal="center" wrapText="1"/>
    </xf>
    <xf numFmtId="0" fontId="17" fillId="4" borderId="31" xfId="0" applyFont="1" applyFill="1" applyBorder="1" applyAlignment="1">
      <alignment horizontal="center" wrapText="1"/>
    </xf>
    <xf numFmtId="0" fontId="17" fillId="4" borderId="32" xfId="0" applyFont="1" applyFill="1" applyBorder="1" applyAlignment="1">
      <alignment horizontal="center" wrapText="1"/>
    </xf>
    <xf numFmtId="0" fontId="18" fillId="6" borderId="26" xfId="0" applyFont="1" applyFill="1" applyBorder="1" applyAlignment="1">
      <alignment horizontal="left" wrapText="1"/>
    </xf>
    <xf numFmtId="0" fontId="0" fillId="0" borderId="27" xfId="0" applyBorder="1"/>
    <xf numFmtId="0" fontId="0" fillId="0" borderId="28" xfId="0" applyBorder="1"/>
    <xf numFmtId="0" fontId="17" fillId="4" borderId="92" xfId="0" applyFont="1" applyFill="1" applyBorder="1" applyAlignment="1">
      <alignment horizontal="center" wrapText="1"/>
    </xf>
    <xf numFmtId="0" fontId="17" fillId="4" borderId="36" xfId="0" applyFont="1" applyFill="1" applyBorder="1" applyAlignment="1">
      <alignment horizontal="center" wrapText="1"/>
    </xf>
    <xf numFmtId="0" fontId="17" fillId="4" borderId="37" xfId="0" applyFont="1" applyFill="1" applyBorder="1" applyAlignment="1">
      <alignment horizontal="center" wrapText="1"/>
    </xf>
    <xf numFmtId="0" fontId="0" fillId="5" borderId="50" xfId="0" applyFill="1" applyBorder="1" applyAlignment="1">
      <alignment horizontal="center"/>
    </xf>
    <xf numFmtId="164" fontId="0" fillId="4" borderId="54" xfId="0" applyNumberFormat="1" applyFill="1" applyBorder="1" applyAlignment="1">
      <alignment horizontal="right" vertical="center"/>
    </xf>
    <xf numFmtId="164" fontId="0" fillId="4" borderId="94" xfId="0" applyNumberFormat="1" applyFill="1" applyBorder="1"/>
    <xf numFmtId="4" fontId="0" fillId="2" borderId="0" xfId="0" applyNumberFormat="1" applyFill="1" applyAlignment="1">
      <alignment horizontal="right" vertic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2" borderId="95" xfId="0" applyFill="1" applyBorder="1" applyProtection="1">
      <protection locked="0"/>
    </xf>
    <xf numFmtId="164" fontId="0" fillId="2" borderId="94" xfId="0" applyNumberFormat="1" applyFill="1" applyBorder="1" applyProtection="1">
      <protection locked="0"/>
    </xf>
    <xf numFmtId="0" fontId="0" fillId="2" borderId="94" xfId="0" applyFill="1" applyBorder="1" applyProtection="1">
      <protection locked="0"/>
    </xf>
    <xf numFmtId="164" fontId="0" fillId="0" borderId="94" xfId="0" applyNumberFormat="1" applyBorder="1" applyProtection="1">
      <protection locked="0"/>
    </xf>
    <xf numFmtId="0" fontId="10" fillId="2" borderId="16" xfId="0" applyFont="1" applyFill="1" applyBorder="1" applyAlignment="1">
      <alignment horizontal="center"/>
    </xf>
    <xf numFmtId="14" fontId="15" fillId="2" borderId="13" xfId="0" applyNumberFormat="1" applyFont="1" applyFill="1" applyBorder="1" applyAlignment="1" applyProtection="1">
      <alignment horizontal="left"/>
      <protection locked="0"/>
    </xf>
    <xf numFmtId="166" fontId="15" fillId="2" borderId="100" xfId="0" applyNumberFormat="1" applyFont="1" applyFill="1" applyBorder="1" applyAlignment="1" applyProtection="1">
      <alignment horizontal="left"/>
      <protection locked="0"/>
    </xf>
    <xf numFmtId="4" fontId="34" fillId="0" borderId="0" xfId="0" applyNumberFormat="1" applyFont="1"/>
    <xf numFmtId="164" fontId="0" fillId="4" borderId="64" xfId="0" applyNumberFormat="1" applyFill="1" applyBorder="1" applyAlignment="1">
      <alignment horizontal="right"/>
    </xf>
    <xf numFmtId="4" fontId="7" fillId="2" borderId="0" xfId="0" applyNumberFormat="1" applyFont="1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17" fillId="4" borderId="35" xfId="0" applyFont="1" applyFill="1" applyBorder="1" applyAlignment="1">
      <alignment horizontal="center" wrapText="1"/>
    </xf>
    <xf numFmtId="7" fontId="17" fillId="7" borderId="11" xfId="0" applyNumberFormat="1" applyFont="1" applyFill="1" applyBorder="1" applyAlignment="1">
      <alignment horizontal="center" wrapText="1"/>
    </xf>
    <xf numFmtId="0" fontId="17" fillId="0" borderId="2" xfId="0" applyFont="1" applyBorder="1" applyAlignment="1">
      <alignment wrapText="1"/>
    </xf>
    <xf numFmtId="0" fontId="17" fillId="0" borderId="20" xfId="0" applyFont="1" applyBorder="1" applyAlignment="1">
      <alignment horizontal="left" wrapText="1"/>
    </xf>
    <xf numFmtId="164" fontId="17" fillId="7" borderId="2" xfId="0" applyNumberFormat="1" applyFont="1" applyFill="1" applyBorder="1" applyAlignment="1">
      <alignment horizontal="center" wrapText="1"/>
    </xf>
    <xf numFmtId="0" fontId="37" fillId="6" borderId="3" xfId="0" applyFont="1" applyFill="1" applyBorder="1" applyAlignment="1">
      <alignment horizontal="center" wrapText="1"/>
    </xf>
    <xf numFmtId="7" fontId="17" fillId="7" borderId="2" xfId="0" applyNumberFormat="1" applyFont="1" applyFill="1" applyBorder="1" applyAlignment="1">
      <alignment horizontal="center" wrapText="1"/>
    </xf>
    <xf numFmtId="0" fontId="18" fillId="6" borderId="20" xfId="0" applyFont="1" applyFill="1" applyBorder="1" applyAlignment="1">
      <alignment wrapText="1"/>
    </xf>
    <xf numFmtId="0" fontId="37" fillId="6" borderId="9" xfId="0" applyFont="1" applyFill="1" applyBorder="1" applyAlignment="1">
      <alignment horizontal="center" wrapText="1"/>
    </xf>
    <xf numFmtId="9" fontId="17" fillId="9" borderId="13" xfId="0" applyNumberFormat="1" applyFont="1" applyFill="1" applyBorder="1" applyAlignment="1" applyProtection="1">
      <alignment horizontal="center" wrapText="1"/>
      <protection locked="0"/>
    </xf>
    <xf numFmtId="0" fontId="27" fillId="6" borderId="13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vertical="center" wrapText="1"/>
    </xf>
    <xf numFmtId="164" fontId="9" fillId="4" borderId="94" xfId="0" applyNumberFormat="1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42" fillId="11" borderId="95" xfId="0" applyFont="1" applyFill="1" applyBorder="1" applyAlignment="1">
      <alignment horizontal="center"/>
    </xf>
    <xf numFmtId="164" fontId="42" fillId="11" borderId="95" xfId="0" applyNumberFormat="1" applyFont="1" applyFill="1" applyBorder="1" applyAlignment="1">
      <alignment horizontal="center"/>
    </xf>
    <xf numFmtId="0" fontId="42" fillId="3" borderId="102" xfId="0" applyFont="1" applyFill="1" applyBorder="1" applyAlignment="1">
      <alignment horizontal="center"/>
    </xf>
    <xf numFmtId="164" fontId="42" fillId="3" borderId="102" xfId="0" applyNumberFormat="1" applyFont="1" applyFill="1" applyBorder="1" applyAlignment="1">
      <alignment horizontal="center"/>
    </xf>
    <xf numFmtId="0" fontId="42" fillId="11" borderId="102" xfId="0" applyFont="1" applyFill="1" applyBorder="1" applyAlignment="1">
      <alignment horizontal="center"/>
    </xf>
    <xf numFmtId="164" fontId="42" fillId="11" borderId="102" xfId="0" applyNumberFormat="1" applyFont="1" applyFill="1" applyBorder="1" applyAlignment="1">
      <alignment horizontal="center"/>
    </xf>
    <xf numFmtId="0" fontId="42" fillId="3" borderId="103" xfId="0" applyFont="1" applyFill="1" applyBorder="1" applyAlignment="1">
      <alignment horizontal="center"/>
    </xf>
    <xf numFmtId="164" fontId="42" fillId="3" borderId="103" xfId="0" applyNumberFormat="1" applyFont="1" applyFill="1" applyBorder="1" applyAlignment="1">
      <alignment horizontal="center"/>
    </xf>
    <xf numFmtId="0" fontId="37" fillId="6" borderId="3" xfId="0" applyFont="1" applyFill="1" applyBorder="1" applyAlignment="1">
      <alignment horizontal="right"/>
    </xf>
    <xf numFmtId="0" fontId="37" fillId="6" borderId="9" xfId="0" applyFont="1" applyFill="1" applyBorder="1" applyAlignment="1">
      <alignment horizontal="right"/>
    </xf>
    <xf numFmtId="0" fontId="36" fillId="6" borderId="20" xfId="0" applyFont="1" applyFill="1" applyBorder="1" applyAlignment="1">
      <alignment horizontal="center" wrapText="1"/>
    </xf>
    <xf numFmtId="0" fontId="27" fillId="6" borderId="20" xfId="0" applyFont="1" applyFill="1" applyBorder="1" applyAlignment="1">
      <alignment horizontal="center" wrapText="1"/>
    </xf>
    <xf numFmtId="0" fontId="0" fillId="12" borderId="1" xfId="0" applyFill="1" applyBorder="1"/>
    <xf numFmtId="0" fontId="18" fillId="6" borderId="31" xfId="0" applyFont="1" applyFill="1" applyBorder="1" applyAlignment="1">
      <alignment horizontal="left" wrapText="1"/>
    </xf>
    <xf numFmtId="0" fontId="18" fillId="6" borderId="32" xfId="0" applyFont="1" applyFill="1" applyBorder="1" applyAlignment="1">
      <alignment horizontal="left" wrapText="1"/>
    </xf>
    <xf numFmtId="0" fontId="18" fillId="0" borderId="31" xfId="0" applyFont="1" applyBorder="1" applyAlignment="1">
      <alignment horizontal="left" vertical="top" wrapText="1"/>
    </xf>
    <xf numFmtId="0" fontId="18" fillId="0" borderId="32" xfId="0" applyFont="1" applyBorder="1" applyAlignment="1">
      <alignment horizontal="left" vertical="top" wrapText="1"/>
    </xf>
    <xf numFmtId="0" fontId="17" fillId="6" borderId="31" xfId="0" applyFont="1" applyFill="1" applyBorder="1" applyAlignment="1">
      <alignment horizontal="left" wrapText="1"/>
    </xf>
    <xf numFmtId="0" fontId="17" fillId="0" borderId="105" xfId="0" applyFont="1" applyBorder="1" applyAlignment="1">
      <alignment horizontal="center" wrapText="1"/>
    </xf>
    <xf numFmtId="44" fontId="17" fillId="0" borderId="106" xfId="0" applyNumberFormat="1" applyFont="1" applyBorder="1" applyAlignment="1" applyProtection="1">
      <alignment horizontal="right" wrapText="1"/>
      <protection locked="0"/>
    </xf>
    <xf numFmtId="164" fontId="0" fillId="2" borderId="0" xfId="0" applyNumberFormat="1" applyFill="1" applyAlignment="1">
      <alignment horizontal="righ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 applyProtection="1">
      <alignment horizontal="left"/>
      <protection locked="0"/>
    </xf>
    <xf numFmtId="0" fontId="15" fillId="2" borderId="0" xfId="0" applyFont="1" applyFill="1" applyAlignment="1">
      <alignment horizontal="right"/>
    </xf>
    <xf numFmtId="0" fontId="11" fillId="0" borderId="0" xfId="0" applyFont="1" applyAlignment="1">
      <alignment horizontal="left"/>
    </xf>
    <xf numFmtId="0" fontId="15" fillId="2" borderId="115" xfId="0" applyFont="1" applyFill="1" applyBorder="1" applyAlignment="1">
      <alignment horizontal="left"/>
    </xf>
    <xf numFmtId="0" fontId="12" fillId="2" borderId="99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164" fontId="0" fillId="4" borderId="1" xfId="0" applyNumberFormat="1" applyFill="1" applyBorder="1" applyAlignment="1">
      <alignment horizontal="right" vertical="center"/>
    </xf>
    <xf numFmtId="0" fontId="15" fillId="2" borderId="0" xfId="0" applyFont="1" applyFill="1" applyAlignment="1" applyProtection="1">
      <alignment horizontal="center"/>
      <protection locked="0"/>
    </xf>
    <xf numFmtId="166" fontId="15" fillId="2" borderId="22" xfId="0" applyNumberFormat="1" applyFont="1" applyFill="1" applyBorder="1" applyAlignment="1" applyProtection="1">
      <alignment horizontal="left"/>
      <protection locked="0"/>
    </xf>
    <xf numFmtId="164" fontId="0" fillId="4" borderId="50" xfId="0" applyNumberForma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" fillId="2" borderId="55" xfId="0" applyFont="1" applyFill="1" applyBorder="1" applyAlignment="1">
      <alignment vertical="center" wrapText="1"/>
    </xf>
    <xf numFmtId="0" fontId="4" fillId="2" borderId="56" xfId="0" applyFont="1" applyFill="1" applyBorder="1" applyAlignment="1">
      <alignment vertical="center" wrapText="1"/>
    </xf>
    <xf numFmtId="0" fontId="4" fillId="2" borderId="57" xfId="0" applyFont="1" applyFill="1" applyBorder="1" applyAlignment="1">
      <alignment vertical="center" wrapText="1"/>
    </xf>
    <xf numFmtId="4" fontId="0" fillId="0" borderId="0" xfId="0" applyNumberFormat="1"/>
    <xf numFmtId="0" fontId="0" fillId="0" borderId="0" xfId="0"/>
    <xf numFmtId="164" fontId="0" fillId="4" borderId="3" xfId="0" applyNumberFormat="1" applyFill="1" applyBorder="1" applyAlignment="1">
      <alignment horizontal="right" vertical="center" wrapText="1"/>
    </xf>
    <xf numFmtId="164" fontId="0" fillId="4" borderId="2" xfId="0" applyNumberForma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60" xfId="0" applyFont="1" applyFill="1" applyBorder="1" applyAlignment="1">
      <alignment vertical="center" wrapText="1"/>
    </xf>
    <xf numFmtId="0" fontId="10" fillId="2" borderId="97" xfId="0" applyFont="1" applyFill="1" applyBorder="1" applyAlignment="1">
      <alignment horizontal="right" wrapText="1"/>
    </xf>
    <xf numFmtId="0" fontId="10" fillId="2" borderId="16" xfId="0" applyFont="1" applyFill="1" applyBorder="1" applyAlignment="1">
      <alignment horizontal="right" wrapText="1"/>
    </xf>
    <xf numFmtId="0" fontId="45" fillId="2" borderId="10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4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wrapText="1"/>
    </xf>
    <xf numFmtId="0" fontId="4" fillId="2" borderId="52" xfId="0" applyFont="1" applyFill="1" applyBorder="1" applyAlignment="1">
      <alignment wrapText="1"/>
    </xf>
    <xf numFmtId="0" fontId="4" fillId="2" borderId="53" xfId="0" applyFont="1" applyFill="1" applyBorder="1" applyAlignment="1">
      <alignment wrapText="1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98" xfId="0" applyFont="1" applyFill="1" applyBorder="1" applyAlignment="1" applyProtection="1">
      <alignment horizontal="center"/>
      <protection locked="0"/>
    </xf>
    <xf numFmtId="0" fontId="4" fillId="2" borderId="51" xfId="0" applyFont="1" applyFill="1" applyBorder="1" applyAlignment="1">
      <alignment horizontal="left" wrapText="1"/>
    </xf>
    <xf numFmtId="0" fontId="4" fillId="2" borderId="52" xfId="0" applyFont="1" applyFill="1" applyBorder="1" applyAlignment="1">
      <alignment horizontal="left" wrapText="1"/>
    </xf>
    <xf numFmtId="0" fontId="4" fillId="2" borderId="53" xfId="0" applyFont="1" applyFill="1" applyBorder="1" applyAlignment="1">
      <alignment horizontal="left" wrapText="1"/>
    </xf>
    <xf numFmtId="0" fontId="4" fillId="2" borderId="55" xfId="0" applyFont="1" applyFill="1" applyBorder="1" applyAlignment="1">
      <alignment horizontal="left" wrapText="1"/>
    </xf>
    <xf numFmtId="0" fontId="4" fillId="2" borderId="56" xfId="0" applyFont="1" applyFill="1" applyBorder="1" applyAlignment="1">
      <alignment horizontal="left" wrapText="1"/>
    </xf>
    <xf numFmtId="0" fontId="4" fillId="2" borderId="57" xfId="0" applyFont="1" applyFill="1" applyBorder="1" applyAlignment="1">
      <alignment horizontal="left" wrapText="1"/>
    </xf>
    <xf numFmtId="0" fontId="15" fillId="2" borderId="13" xfId="0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2" borderId="61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12" fillId="2" borderId="99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0" fillId="2" borderId="6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5" fontId="0" fillId="4" borderId="69" xfId="1" applyNumberFormat="1" applyFont="1" applyFill="1" applyBorder="1" applyAlignment="1">
      <alignment horizontal="right" vertical="center"/>
    </xf>
    <xf numFmtId="5" fontId="0" fillId="4" borderId="9" xfId="1" applyNumberFormat="1" applyFont="1" applyFill="1" applyBorder="1" applyAlignment="1">
      <alignment horizontal="right" vertical="center"/>
    </xf>
    <xf numFmtId="5" fontId="0" fillId="4" borderId="2" xfId="1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62" xfId="0" applyFont="1" applyFill="1" applyBorder="1" applyAlignment="1">
      <alignment wrapText="1"/>
    </xf>
    <xf numFmtId="0" fontId="4" fillId="2" borderId="5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60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62" xfId="0" applyFill="1" applyBorder="1" applyAlignment="1">
      <alignment wrapText="1"/>
    </xf>
    <xf numFmtId="0" fontId="4" fillId="2" borderId="55" xfId="0" applyFont="1" applyFill="1" applyBorder="1" applyAlignment="1">
      <alignment wrapText="1"/>
    </xf>
    <xf numFmtId="0" fontId="4" fillId="2" borderId="56" xfId="0" applyFont="1" applyFill="1" applyBorder="1" applyAlignment="1">
      <alignment wrapText="1"/>
    </xf>
    <xf numFmtId="0" fontId="4" fillId="2" borderId="57" xfId="0" applyFont="1" applyFill="1" applyBorder="1" applyAlignment="1">
      <alignment wrapText="1"/>
    </xf>
    <xf numFmtId="0" fontId="4" fillId="2" borderId="55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left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1" fillId="2" borderId="5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59" xfId="0" applyFill="1" applyBorder="1" applyAlignment="1">
      <alignment horizontal="left" vertical="center" wrapText="1"/>
    </xf>
    <xf numFmtId="0" fontId="4" fillId="2" borderId="70" xfId="0" applyFont="1" applyFill="1" applyBorder="1" applyAlignment="1">
      <alignment horizontal="left" wrapText="1"/>
    </xf>
    <xf numFmtId="0" fontId="4" fillId="2" borderId="68" xfId="0" applyFont="1" applyFill="1" applyBorder="1" applyAlignment="1">
      <alignment horizontal="left" wrapText="1"/>
    </xf>
    <xf numFmtId="0" fontId="4" fillId="2" borderId="71" xfId="0" applyFont="1" applyFill="1" applyBorder="1" applyAlignment="1">
      <alignment horizontal="left" wrapText="1"/>
    </xf>
    <xf numFmtId="0" fontId="4" fillId="0" borderId="61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1" fillId="2" borderId="17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80" xfId="0" applyFont="1" applyFill="1" applyBorder="1" applyAlignment="1">
      <alignment wrapText="1"/>
    </xf>
    <xf numFmtId="0" fontId="8" fillId="2" borderId="0" xfId="0" applyFont="1" applyFill="1" applyAlignment="1">
      <alignment horizontal="center" wrapText="1"/>
    </xf>
    <xf numFmtId="49" fontId="2" fillId="2" borderId="76" xfId="0" applyNumberFormat="1" applyFont="1" applyFill="1" applyBorder="1" applyAlignment="1">
      <alignment horizontal="left" vertical="center" wrapText="1"/>
    </xf>
    <xf numFmtId="49" fontId="2" fillId="2" borderId="77" xfId="0" applyNumberFormat="1" applyFont="1" applyFill="1" applyBorder="1" applyAlignment="1">
      <alignment horizontal="left" vertical="center" wrapText="1"/>
    </xf>
    <xf numFmtId="49" fontId="2" fillId="2" borderId="78" xfId="0" applyNumberFormat="1" applyFont="1" applyFill="1" applyBorder="1" applyAlignment="1">
      <alignment horizontal="left" vertical="center" wrapText="1"/>
    </xf>
    <xf numFmtId="0" fontId="9" fillId="2" borderId="79" xfId="0" applyFont="1" applyFill="1" applyBorder="1" applyAlignment="1">
      <alignment horizontal="center" wrapText="1"/>
    </xf>
    <xf numFmtId="0" fontId="9" fillId="2" borderId="68" xfId="0" applyFont="1" applyFill="1" applyBorder="1" applyAlignment="1">
      <alignment horizontal="center" wrapText="1"/>
    </xf>
    <xf numFmtId="0" fontId="9" fillId="2" borderId="71" xfId="0" applyFont="1" applyFill="1" applyBorder="1" applyAlignment="1">
      <alignment horizontal="center" wrapText="1"/>
    </xf>
    <xf numFmtId="0" fontId="0" fillId="0" borderId="70" xfId="0" applyBorder="1" applyAlignment="1">
      <alignment horizontal="left" vertical="center" wrapText="1"/>
    </xf>
    <xf numFmtId="0" fontId="0" fillId="0" borderId="68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0" fontId="0" fillId="0" borderId="65" xfId="0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0" fillId="0" borderId="67" xfId="0" applyBorder="1" applyAlignment="1">
      <alignment horizontal="left" vertical="center" wrapText="1"/>
    </xf>
    <xf numFmtId="164" fontId="4" fillId="4" borderId="69" xfId="0" applyNumberFormat="1" applyFont="1" applyFill="1" applyBorder="1" applyAlignment="1">
      <alignment horizontal="right" vertical="center"/>
    </xf>
    <xf numFmtId="164" fontId="4" fillId="4" borderId="64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center" wrapText="1"/>
    </xf>
    <xf numFmtId="0" fontId="0" fillId="2" borderId="17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80" xfId="0" applyFill="1" applyBorder="1" applyAlignment="1">
      <alignment horizontal="left" wrapText="1"/>
    </xf>
    <xf numFmtId="0" fontId="0" fillId="2" borderId="23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2" borderId="84" xfId="0" applyFill="1" applyBorder="1" applyAlignment="1" applyProtection="1">
      <alignment wrapText="1"/>
      <protection locked="0"/>
    </xf>
    <xf numFmtId="0" fontId="4" fillId="2" borderId="0" xfId="0" applyFont="1" applyFill="1" applyAlignment="1">
      <alignment horizontal="right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62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62" xfId="0" applyFill="1" applyBorder="1" applyAlignment="1">
      <alignment horizontal="left" wrapText="1"/>
    </xf>
    <xf numFmtId="0" fontId="0" fillId="2" borderId="7" xfId="0" applyFill="1" applyBorder="1" applyAlignment="1">
      <alignment wrapText="1"/>
    </xf>
    <xf numFmtId="0" fontId="4" fillId="2" borderId="87" xfId="0" applyFont="1" applyFill="1" applyBorder="1" applyAlignment="1">
      <alignment wrapText="1"/>
    </xf>
    <xf numFmtId="0" fontId="4" fillId="2" borderId="88" xfId="0" applyFont="1" applyFill="1" applyBorder="1" applyAlignment="1">
      <alignment wrapText="1"/>
    </xf>
    <xf numFmtId="0" fontId="4" fillId="2" borderId="89" xfId="0" applyFont="1" applyFill="1" applyBorder="1" applyAlignment="1">
      <alignment wrapText="1"/>
    </xf>
    <xf numFmtId="0" fontId="23" fillId="2" borderId="5" xfId="0" applyFont="1" applyFill="1" applyBorder="1" applyAlignment="1">
      <alignment horizontal="left" wrapText="1"/>
    </xf>
    <xf numFmtId="0" fontId="23" fillId="2" borderId="8" xfId="0" applyFont="1" applyFill="1" applyBorder="1" applyAlignment="1">
      <alignment horizontal="left" wrapText="1"/>
    </xf>
    <xf numFmtId="0" fontId="23" fillId="2" borderId="62" xfId="0" applyFont="1" applyFill="1" applyBorder="1" applyAlignment="1">
      <alignment horizontal="left" wrapText="1"/>
    </xf>
    <xf numFmtId="0" fontId="0" fillId="2" borderId="77" xfId="0" applyFill="1" applyBorder="1" applyAlignment="1">
      <alignment horizontal="center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62" xfId="0" applyFill="1" applyBorder="1" applyAlignment="1" applyProtection="1">
      <alignment horizontal="center" wrapText="1"/>
      <protection locked="0"/>
    </xf>
    <xf numFmtId="0" fontId="0" fillId="2" borderId="68" xfId="0" applyFill="1" applyBorder="1" applyAlignment="1">
      <alignment horizontal="center" wrapText="1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6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62" xfId="0" applyFont="1" applyFill="1" applyBorder="1" applyAlignment="1">
      <alignment wrapText="1"/>
    </xf>
    <xf numFmtId="4" fontId="7" fillId="2" borderId="0" xfId="0" applyNumberFormat="1" applyFont="1" applyFill="1" applyAlignment="1">
      <alignment horizontal="center"/>
    </xf>
    <xf numFmtId="0" fontId="18" fillId="6" borderId="30" xfId="0" applyFont="1" applyFill="1" applyBorder="1" applyAlignment="1">
      <alignment horizontal="left" wrapText="1"/>
    </xf>
    <xf numFmtId="0" fontId="18" fillId="6" borderId="31" xfId="0" applyFont="1" applyFill="1" applyBorder="1" applyAlignment="1">
      <alignment horizontal="left" wrapText="1"/>
    </xf>
    <xf numFmtId="0" fontId="18" fillId="6" borderId="32" xfId="0" applyFont="1" applyFill="1" applyBorder="1" applyAlignment="1">
      <alignment horizontal="left" wrapText="1"/>
    </xf>
    <xf numFmtId="0" fontId="18" fillId="0" borderId="30" xfId="0" applyFont="1" applyBorder="1" applyAlignment="1">
      <alignment horizontal="left" vertical="top" wrapText="1"/>
    </xf>
    <xf numFmtId="0" fontId="18" fillId="0" borderId="31" xfId="0" applyFont="1" applyBorder="1" applyAlignment="1">
      <alignment horizontal="left" vertical="top" wrapText="1"/>
    </xf>
    <xf numFmtId="0" fontId="18" fillId="0" borderId="32" xfId="0" applyFont="1" applyBorder="1" applyAlignment="1">
      <alignment horizontal="left" vertical="top" wrapText="1"/>
    </xf>
    <xf numFmtId="0" fontId="40" fillId="6" borderId="30" xfId="0" applyFont="1" applyFill="1" applyBorder="1" applyAlignment="1">
      <alignment horizontal="center" wrapText="1"/>
    </xf>
    <xf numFmtId="0" fontId="40" fillId="6" borderId="31" xfId="0" applyFont="1" applyFill="1" applyBorder="1" applyAlignment="1">
      <alignment horizontal="center" wrapText="1"/>
    </xf>
    <xf numFmtId="0" fontId="40" fillId="6" borderId="32" xfId="0" applyFont="1" applyFill="1" applyBorder="1" applyAlignment="1">
      <alignment horizontal="center" wrapText="1"/>
    </xf>
    <xf numFmtId="0" fontId="31" fillId="6" borderId="109" xfId="0" applyFont="1" applyFill="1" applyBorder="1" applyAlignment="1">
      <alignment horizontal="left" wrapText="1"/>
    </xf>
    <xf numFmtId="0" fontId="31" fillId="6" borderId="110" xfId="0" applyFont="1" applyFill="1" applyBorder="1" applyAlignment="1">
      <alignment horizontal="left" wrapText="1"/>
    </xf>
    <xf numFmtId="0" fontId="31" fillId="6" borderId="111" xfId="0" applyFont="1" applyFill="1" applyBorder="1" applyAlignment="1">
      <alignment horizontal="left" wrapText="1"/>
    </xf>
    <xf numFmtId="0" fontId="17" fillId="6" borderId="96" xfId="0" applyFont="1" applyFill="1" applyBorder="1" applyAlignment="1">
      <alignment horizontal="center" wrapText="1"/>
    </xf>
    <xf numFmtId="0" fontId="17" fillId="6" borderId="93" xfId="0" applyFont="1" applyFill="1" applyBorder="1" applyAlignment="1">
      <alignment horizontal="center" wrapText="1"/>
    </xf>
    <xf numFmtId="0" fontId="17" fillId="6" borderId="108" xfId="0" applyFont="1" applyFill="1" applyBorder="1" applyAlignment="1">
      <alignment horizontal="center" wrapText="1"/>
    </xf>
    <xf numFmtId="0" fontId="18" fillId="6" borderId="39" xfId="0" applyFont="1" applyFill="1" applyBorder="1" applyAlignment="1">
      <alignment horizontal="left" wrapText="1"/>
    </xf>
    <xf numFmtId="0" fontId="18" fillId="6" borderId="40" xfId="0" applyFont="1" applyFill="1" applyBorder="1" applyAlignment="1">
      <alignment horizontal="left" wrapText="1"/>
    </xf>
    <xf numFmtId="0" fontId="18" fillId="6" borderId="41" xfId="0" applyFont="1" applyFill="1" applyBorder="1" applyAlignment="1">
      <alignment horizontal="left" wrapText="1"/>
    </xf>
    <xf numFmtId="0" fontId="18" fillId="6" borderId="43" xfId="0" applyFont="1" applyFill="1" applyBorder="1" applyAlignment="1">
      <alignment horizontal="left" wrapText="1"/>
    </xf>
    <xf numFmtId="0" fontId="18" fillId="6" borderId="44" xfId="0" applyFont="1" applyFill="1" applyBorder="1" applyAlignment="1">
      <alignment horizontal="left" wrapText="1"/>
    </xf>
    <xf numFmtId="0" fontId="18" fillId="6" borderId="45" xfId="0" applyFont="1" applyFill="1" applyBorder="1" applyAlignment="1">
      <alignment horizontal="left" wrapText="1"/>
    </xf>
    <xf numFmtId="0" fontId="18" fillId="6" borderId="47" xfId="0" applyFont="1" applyFill="1" applyBorder="1" applyAlignment="1">
      <alignment horizontal="left" wrapText="1"/>
    </xf>
    <xf numFmtId="0" fontId="18" fillId="6" borderId="48" xfId="0" applyFont="1" applyFill="1" applyBorder="1" applyAlignment="1">
      <alignment horizontal="left" wrapText="1"/>
    </xf>
    <xf numFmtId="0" fontId="18" fillId="6" borderId="49" xfId="0" applyFont="1" applyFill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107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112" xfId="0" applyFont="1" applyBorder="1" applyAlignment="1">
      <alignment horizontal="center" vertical="center" wrapText="1"/>
    </xf>
    <xf numFmtId="0" fontId="17" fillId="0" borderId="113" xfId="0" applyFont="1" applyBorder="1" applyAlignment="1">
      <alignment horizontal="center" vertical="center" wrapText="1"/>
    </xf>
    <xf numFmtId="0" fontId="17" fillId="0" borderId="114" xfId="0" applyFont="1" applyBorder="1" applyAlignment="1">
      <alignment horizontal="center" vertical="center" wrapText="1"/>
    </xf>
    <xf numFmtId="44" fontId="38" fillId="0" borderId="3" xfId="0" applyNumberFormat="1" applyFont="1" applyBorder="1" applyAlignment="1">
      <alignment horizontal="center" wrapText="1"/>
    </xf>
    <xf numFmtId="44" fontId="38" fillId="0" borderId="9" xfId="0" applyNumberFormat="1" applyFont="1" applyBorder="1" applyAlignment="1">
      <alignment horizontal="center" wrapText="1"/>
    </xf>
    <xf numFmtId="44" fontId="17" fillId="10" borderId="9" xfId="0" applyNumberFormat="1" applyFont="1" applyFill="1" applyBorder="1" applyAlignment="1" applyProtection="1">
      <alignment horizontal="center" wrapText="1"/>
      <protection locked="0"/>
    </xf>
    <xf numFmtId="44" fontId="17" fillId="10" borderId="2" xfId="0" applyNumberFormat="1" applyFont="1" applyFill="1" applyBorder="1" applyAlignment="1" applyProtection="1">
      <alignment horizontal="center" wrapText="1"/>
      <protection locked="0"/>
    </xf>
    <xf numFmtId="0" fontId="4" fillId="2" borderId="9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4" fontId="19" fillId="0" borderId="5" xfId="0" applyNumberFormat="1" applyFont="1" applyBorder="1" applyAlignment="1">
      <alignment horizontal="center"/>
    </xf>
    <xf numFmtId="4" fontId="19" fillId="0" borderId="8" xfId="0" applyNumberFormat="1" applyFont="1" applyBorder="1" applyAlignment="1">
      <alignment horizontal="center"/>
    </xf>
    <xf numFmtId="4" fontId="19" fillId="0" borderId="12" xfId="0" applyNumberFormat="1" applyFont="1" applyBorder="1" applyAlignment="1">
      <alignment horizontal="center"/>
    </xf>
    <xf numFmtId="0" fontId="7" fillId="2" borderId="0" xfId="0" applyFont="1" applyFill="1" applyAlignment="1">
      <alignment horizontal="right" wrapText="1"/>
    </xf>
    <xf numFmtId="0" fontId="0" fillId="2" borderId="6" xfId="0" applyFill="1" applyBorder="1" applyAlignment="1">
      <alignment wrapText="1"/>
    </xf>
    <xf numFmtId="0" fontId="0" fillId="2" borderId="6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99FF"/>
      <color rgb="FF99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421727</xdr:colOff>
      <xdr:row>125</xdr:row>
      <xdr:rowOff>65427</xdr:rowOff>
    </xdr:from>
    <xdr:to>
      <xdr:col>5</xdr:col>
      <xdr:colOff>432237</xdr:colOff>
      <xdr:row>129</xdr:row>
      <xdr:rowOff>41778</xdr:rowOff>
    </xdr:to>
    <xdr:sp macro="" textlink="">
      <xdr:nvSpPr>
        <xdr:cNvPr id="1038" name="WordArt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87" y="34263987"/>
          <a:ext cx="3805270" cy="73835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954"/>
            </a:avLst>
          </a:prstTxWarp>
        </a:bodyPr>
        <a:lstStyle/>
        <a:p>
          <a:pPr algn="ctr" rtl="0"/>
          <a:r>
            <a:rPr lang="en-US" sz="3000" kern="10" spc="0" baseline="0">
              <a:ln w="9525">
                <a:solidFill>
                  <a:srgbClr val="0000FF"/>
                </a:solidFill>
                <a:round/>
                <a:headEnd/>
                <a:tailEnd/>
              </a:ln>
              <a:solidFill>
                <a:srgbClr val="0066FF"/>
              </a:solidFill>
              <a:effectLst/>
              <a:latin typeface="Arial Black"/>
            </a:rPr>
            <a:t>2025 HealthFlex rates</a:t>
          </a:r>
        </a:p>
        <a:p>
          <a:pPr algn="ctr" rtl="0"/>
          <a:r>
            <a:rPr lang="en-US" sz="3600" kern="10" spc="0">
              <a:ln w="9525">
                <a:solidFill>
                  <a:srgbClr val="0000FF"/>
                </a:solidFill>
                <a:round/>
                <a:headEnd/>
                <a:tailEnd/>
              </a:ln>
              <a:solidFill>
                <a:srgbClr val="0066FF"/>
              </a:solidFill>
              <a:effectLst/>
              <a:latin typeface="Arial Black"/>
            </a:rPr>
            <a:t> </a:t>
          </a:r>
        </a:p>
      </xdr:txBody>
    </xdr:sp>
    <xdr:clientData/>
  </xdr:twoCellAnchor>
  <xdr:twoCellAnchor>
    <xdr:from>
      <xdr:col>0</xdr:col>
      <xdr:colOff>79484</xdr:colOff>
      <xdr:row>128</xdr:row>
      <xdr:rowOff>14452</xdr:rowOff>
    </xdr:from>
    <xdr:to>
      <xdr:col>6</xdr:col>
      <xdr:colOff>880898</xdr:colOff>
      <xdr:row>140</xdr:row>
      <xdr:rowOff>114300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79484" y="39668932"/>
          <a:ext cx="7316514" cy="2385848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US" sz="1100" b="1" i="1" u="none" strike="noStrike" baseline="0">
              <a:solidFill>
                <a:srgbClr val="000000"/>
              </a:solidFill>
              <a:latin typeface="Calibri"/>
            </a:rPr>
            <a:t>Please use the following payroll deduction worksheet after the participant has chosen which HealthFlex plan is the best fit for their family.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1" i="1" u="none" strike="noStrike" baseline="0">
              <a:solidFill>
                <a:srgbClr val="000000"/>
              </a:solidFill>
              <a:latin typeface="Calibri"/>
            </a:rPr>
            <a:t>For 2025, regardless of the plan chosen by the participant, churches will pay the defined contribution (premium)  as follows: </a:t>
          </a:r>
          <a:endParaRPr 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4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1" i="1" u="none" strike="noStrike" baseline="0">
              <a:solidFill>
                <a:srgbClr val="000000"/>
              </a:solidFill>
              <a:latin typeface="Calibri"/>
            </a:rPr>
            <a:t>	Single rate: $11,136  ($928/month)    </a:t>
          </a:r>
          <a:endParaRPr 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1" i="1" u="none" strike="noStrike" baseline="0">
              <a:solidFill>
                <a:srgbClr val="000000"/>
              </a:solidFill>
              <a:latin typeface="Calibri"/>
            </a:rPr>
            <a:t>	Participant +1 rate: $21,156  ($1,763/month)   </a:t>
          </a:r>
          <a:endParaRPr 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1" i="1" u="none" strike="noStrike" baseline="0">
              <a:solidFill>
                <a:srgbClr val="000000"/>
              </a:solidFill>
              <a:latin typeface="Calibri"/>
            </a:rPr>
            <a:t>	Participant +family rate: $28,956  ($2,413/month)</a:t>
          </a:r>
          <a:endParaRPr 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1" i="1" u="none" strike="noStrike" baseline="0">
              <a:solidFill>
                <a:srgbClr val="000000"/>
              </a:solidFill>
              <a:latin typeface="Calibri"/>
            </a:rPr>
            <a:t>If the participant chooses the  H2500 w/ HSA or H5000 w/ HSA that is less than the defined contribution billed amount, the difference will be placed in the participants HRA account for the individual to use for out-of-pocket expenses.   (This could be applied to the dental plan premium and/or the upgraded vision plan premium.)  All of the HealthFlex plans include the basic vision core plan. </a:t>
          </a:r>
          <a:endParaRPr 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1" i="1" u="none" strike="noStrike" baseline="0">
              <a:solidFill>
                <a:srgbClr val="000000"/>
              </a:solidFill>
              <a:latin typeface="Calibri"/>
            </a:rPr>
            <a:t>If the participant chooses a plan that is more expensive and/or decides to add a dental plan or the upgraded vision plan, the pastor will pay the difference as a payroll deduction.  </a:t>
          </a:r>
          <a:endParaRPr 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1135380</xdr:colOff>
          <xdr:row>1</xdr:row>
          <xdr:rowOff>160020</xdr:rowOff>
        </xdr:from>
        <xdr:to>
          <xdr:col>6</xdr:col>
          <xdr:colOff>175260</xdr:colOff>
          <xdr:row>2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</xdr:row>
          <xdr:rowOff>175260</xdr:rowOff>
        </xdr:from>
        <xdr:to>
          <xdr:col>5</xdr:col>
          <xdr:colOff>792480</xdr:colOff>
          <xdr:row>2</xdr:row>
          <xdr:rowOff>30480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</xdr:col>
      <xdr:colOff>0</xdr:colOff>
      <xdr:row>112</xdr:row>
      <xdr:rowOff>68318</xdr:rowOff>
    </xdr:from>
    <xdr:to>
      <xdr:col>5</xdr:col>
      <xdr:colOff>110358</xdr:colOff>
      <xdr:row>112</xdr:row>
      <xdr:rowOff>140313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19297" y="37474635"/>
          <a:ext cx="110358" cy="7199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1129862</xdr:colOff>
      <xdr:row>112</xdr:row>
      <xdr:rowOff>85660</xdr:rowOff>
    </xdr:from>
    <xdr:to>
      <xdr:col>5</xdr:col>
      <xdr:colOff>1271751</xdr:colOff>
      <xdr:row>112</xdr:row>
      <xdr:rowOff>131379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49159" y="37491977"/>
          <a:ext cx="141889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110</xdr:row>
      <xdr:rowOff>68318</xdr:rowOff>
    </xdr:from>
    <xdr:to>
      <xdr:col>5</xdr:col>
      <xdr:colOff>110358</xdr:colOff>
      <xdr:row>110</xdr:row>
      <xdr:rowOff>140313</xdr:rowOff>
    </xdr:to>
    <xdr:sp macro="" textlink="">
      <xdr:nvSpPr>
        <xdr:cNvPr id="15" name="Arrow: Lef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619297" y="37474635"/>
          <a:ext cx="110358" cy="7199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1129862</xdr:colOff>
      <xdr:row>110</xdr:row>
      <xdr:rowOff>85660</xdr:rowOff>
    </xdr:from>
    <xdr:to>
      <xdr:col>5</xdr:col>
      <xdr:colOff>1271751</xdr:colOff>
      <xdr:row>110</xdr:row>
      <xdr:rowOff>131379</xdr:rowOff>
    </xdr:to>
    <xdr:sp macro="" textlink="">
      <xdr:nvSpPr>
        <xdr:cNvPr id="16" name="Arrow: Righ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749159" y="37491977"/>
          <a:ext cx="141889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518160</xdr:colOff>
      <xdr:row>72</xdr:row>
      <xdr:rowOff>15240</xdr:rowOff>
    </xdr:from>
    <xdr:to>
      <xdr:col>6</xdr:col>
      <xdr:colOff>1264920</xdr:colOff>
      <xdr:row>80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433060" y="27127200"/>
          <a:ext cx="2072640" cy="1653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For Example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Pastor's age 52 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Yearly premium    191.20</a:t>
          </a:r>
          <a:r>
            <a:rPr lang="en-US"/>
            <a:t>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Spouse's age 50 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Yearly premium     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18.28</a:t>
          </a:r>
          <a:r>
            <a:rPr lang="en-US" u="sng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annual premium  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202.21  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/>
            <a:t>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reflected on line 10 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6</xdr:col>
      <xdr:colOff>785505</xdr:colOff>
      <xdr:row>167</xdr:row>
      <xdr:rowOff>137584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947600"/>
          <a:ext cx="7445385" cy="48924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5</xdr:col>
      <xdr:colOff>511060</xdr:colOff>
      <xdr:row>174</xdr:row>
      <xdr:rowOff>175370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885360"/>
          <a:ext cx="5997460" cy="127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29"/>
  <sheetViews>
    <sheetView tabSelected="1" zoomScaleNormal="100" workbookViewId="0">
      <selection activeCell="C55" sqref="C55"/>
    </sheetView>
  </sheetViews>
  <sheetFormatPr defaultColWidth="8.88671875" defaultRowHeight="14.4" x14ac:dyDescent="0.3"/>
  <cols>
    <col min="1" max="1" width="13.44140625" customWidth="1"/>
    <col min="2" max="2" width="11.33203125" customWidth="1"/>
    <col min="3" max="3" width="12.5546875" style="1" customWidth="1"/>
    <col min="4" max="4" width="32.33203125" customWidth="1"/>
    <col min="5" max="5" width="10.44140625" customWidth="1"/>
    <col min="6" max="6" width="17.109375" customWidth="1"/>
    <col min="7" max="7" width="19.5546875" customWidth="1"/>
    <col min="8" max="8" width="9.109375" customWidth="1"/>
    <col min="9" max="9" width="9" customWidth="1"/>
    <col min="10" max="10" width="8.88671875" customWidth="1"/>
  </cols>
  <sheetData>
    <row r="1" spans="1:14" ht="23.4" customHeight="1" x14ac:dyDescent="0.35">
      <c r="A1" s="210" t="s">
        <v>0</v>
      </c>
      <c r="B1" s="211"/>
      <c r="C1" s="227"/>
      <c r="D1" s="227"/>
      <c r="E1" s="142" t="s">
        <v>1</v>
      </c>
      <c r="F1" s="218"/>
      <c r="G1" s="219"/>
    </row>
    <row r="2" spans="1:14" s="12" customFormat="1" ht="27.6" customHeight="1" x14ac:dyDescent="0.3">
      <c r="A2" s="233" t="s">
        <v>27</v>
      </c>
      <c r="B2" s="234"/>
      <c r="C2" s="234"/>
      <c r="D2" s="143"/>
      <c r="E2" s="184" t="s">
        <v>118</v>
      </c>
      <c r="F2" s="185"/>
      <c r="G2" s="188" t="s">
        <v>86</v>
      </c>
      <c r="H2" s="187"/>
    </row>
    <row r="3" spans="1:14" ht="29.4" customHeight="1" x14ac:dyDescent="0.3">
      <c r="A3" s="233" t="s">
        <v>18</v>
      </c>
      <c r="B3" s="234"/>
      <c r="C3" s="234"/>
      <c r="D3" s="226"/>
      <c r="E3" s="226"/>
      <c r="F3" s="186" t="s">
        <v>123</v>
      </c>
      <c r="G3" s="144"/>
    </row>
    <row r="4" spans="1:14" ht="16.95" customHeight="1" x14ac:dyDescent="0.3">
      <c r="A4" s="189"/>
      <c r="B4" s="190"/>
      <c r="C4" s="190"/>
      <c r="D4" s="192"/>
      <c r="E4" s="192"/>
      <c r="F4" s="186"/>
      <c r="G4" s="193"/>
    </row>
    <row r="5" spans="1:14" ht="54.6" customHeight="1" thickBot="1" x14ac:dyDescent="0.35">
      <c r="A5" s="212" t="s">
        <v>115</v>
      </c>
      <c r="B5" s="213"/>
      <c r="C5" s="213"/>
      <c r="D5" s="213"/>
      <c r="E5" s="213"/>
      <c r="F5" s="213"/>
      <c r="G5" s="214"/>
    </row>
    <row r="6" spans="1:14" ht="10.199999999999999" customHeight="1" thickBot="1" x14ac:dyDescent="0.35">
      <c r="A6" s="51"/>
      <c r="B6" s="51"/>
      <c r="C6" s="51"/>
      <c r="D6" s="51"/>
      <c r="E6" s="52"/>
      <c r="F6" s="52"/>
      <c r="G6" s="52"/>
    </row>
    <row r="7" spans="1:14" ht="19.95" customHeight="1" thickTop="1" x14ac:dyDescent="0.3">
      <c r="A7" s="228" t="s">
        <v>12</v>
      </c>
      <c r="B7" s="132" t="str">
        <f>IF(OR(C7="Y",C7="N"),"OK","Y or N")</f>
        <v>Y or N</v>
      </c>
      <c r="C7" s="116" t="s">
        <v>102</v>
      </c>
      <c r="D7" s="220" t="s">
        <v>28</v>
      </c>
      <c r="E7" s="221"/>
      <c r="F7" s="221"/>
      <c r="G7" s="222"/>
    </row>
    <row r="8" spans="1:14" ht="24.6" customHeight="1" thickBot="1" x14ac:dyDescent="0.35">
      <c r="A8" s="229"/>
      <c r="B8" s="39" t="str">
        <f>IF(AND(C7="N",C8=0),"REVIEW","OK")</f>
        <v>OK</v>
      </c>
      <c r="C8" s="40"/>
      <c r="D8" s="223" t="s">
        <v>29</v>
      </c>
      <c r="E8" s="224"/>
      <c r="F8" s="224"/>
      <c r="G8" s="225"/>
    </row>
    <row r="9" spans="1:14" ht="9" customHeight="1" thickTop="1" thickBot="1" x14ac:dyDescent="0.35">
      <c r="A9" s="70"/>
      <c r="B9" s="65"/>
      <c r="C9" s="135"/>
      <c r="D9" s="71"/>
      <c r="E9" s="41"/>
      <c r="F9" s="41"/>
      <c r="G9" s="41"/>
    </row>
    <row r="10" spans="1:14" ht="20.399999999999999" customHeight="1" thickTop="1" x14ac:dyDescent="0.3">
      <c r="A10" s="230" t="s">
        <v>19</v>
      </c>
      <c r="B10" s="43">
        <v>1</v>
      </c>
      <c r="C10" s="44"/>
      <c r="D10" s="215" t="s">
        <v>11</v>
      </c>
      <c r="E10" s="216"/>
      <c r="F10" s="216"/>
      <c r="G10" s="217"/>
    </row>
    <row r="11" spans="1:14" ht="23.4" customHeight="1" x14ac:dyDescent="0.3">
      <c r="A11" s="231"/>
      <c r="B11" s="3">
        <v>2</v>
      </c>
      <c r="C11" s="28"/>
      <c r="D11" s="241" t="s">
        <v>45</v>
      </c>
      <c r="E11" s="242"/>
      <c r="F11" s="242"/>
      <c r="G11" s="243"/>
    </row>
    <row r="12" spans="1:14" ht="33.6" customHeight="1" x14ac:dyDescent="0.3">
      <c r="A12" s="231"/>
      <c r="B12" s="3">
        <v>3</v>
      </c>
      <c r="C12" s="191">
        <f>C46</f>
        <v>0</v>
      </c>
      <c r="D12" s="248" t="s">
        <v>122</v>
      </c>
      <c r="E12" s="249"/>
      <c r="F12" s="249"/>
      <c r="G12" s="250"/>
      <c r="N12" s="30"/>
    </row>
    <row r="13" spans="1:14" ht="24" customHeight="1" thickBot="1" x14ac:dyDescent="0.35">
      <c r="A13" s="232"/>
      <c r="B13" s="45">
        <v>4</v>
      </c>
      <c r="C13" s="146">
        <f>C12+C11+C10</f>
        <v>0</v>
      </c>
      <c r="D13" s="251" t="s">
        <v>8</v>
      </c>
      <c r="E13" s="252"/>
      <c r="F13" s="252"/>
      <c r="G13" s="253"/>
    </row>
    <row r="14" spans="1:14" ht="12" customHeight="1" thickTop="1" thickBot="1" x14ac:dyDescent="0.35">
      <c r="A14" s="46"/>
      <c r="B14" s="47"/>
      <c r="C14" s="72"/>
      <c r="D14" s="73"/>
      <c r="E14" s="74"/>
      <c r="F14" s="74"/>
      <c r="G14" s="74"/>
    </row>
    <row r="15" spans="1:14" ht="25.95" customHeight="1" thickTop="1" x14ac:dyDescent="0.3">
      <c r="A15" s="230" t="s">
        <v>23</v>
      </c>
      <c r="B15" s="48">
        <v>5</v>
      </c>
      <c r="C15" s="194">
        <f>C57</f>
        <v>0</v>
      </c>
      <c r="D15" s="257" t="s">
        <v>68</v>
      </c>
      <c r="E15" s="258"/>
      <c r="F15" s="258"/>
      <c r="G15" s="259"/>
    </row>
    <row r="16" spans="1:14" ht="29.4" customHeight="1" thickBot="1" x14ac:dyDescent="0.35">
      <c r="A16" s="232"/>
      <c r="B16" s="49">
        <v>6</v>
      </c>
      <c r="C16" s="50">
        <f>SUM(C13,C15)</f>
        <v>0</v>
      </c>
      <c r="D16" s="254" t="s">
        <v>22</v>
      </c>
      <c r="E16" s="255"/>
      <c r="F16" s="255"/>
      <c r="G16" s="256"/>
    </row>
    <row r="17" spans="1:7" ht="14.4" customHeight="1" thickTop="1" thickBot="1" x14ac:dyDescent="0.35">
      <c r="A17" s="31"/>
      <c r="B17" s="75"/>
      <c r="C17" s="16"/>
      <c r="D17" s="8"/>
      <c r="E17" s="8"/>
      <c r="F17" s="8"/>
      <c r="G17" s="8"/>
    </row>
    <row r="18" spans="1:7" ht="19.350000000000001" customHeight="1" thickTop="1" x14ac:dyDescent="0.3">
      <c r="A18" s="42"/>
      <c r="B18" s="235">
        <v>7</v>
      </c>
      <c r="C18" s="238" t="str">
        <f>IF(AND(D19="X",D20&lt;&gt;"X",D21&lt;&gt;"X"),11136,IF(AND(D19&lt;&gt;"X",D20="X",D21&lt;&gt;"X"),21156,IF(AND(D19&lt;&gt;"X",D20&lt;&gt;"X",D21="X"),28956,"$0.00")))</f>
        <v>$0.00</v>
      </c>
      <c r="D18" s="262" t="s">
        <v>73</v>
      </c>
      <c r="E18" s="263"/>
      <c r="F18" s="263"/>
      <c r="G18" s="264"/>
    </row>
    <row r="19" spans="1:7" ht="24.6" customHeight="1" x14ac:dyDescent="0.3">
      <c r="A19" s="54"/>
      <c r="B19" s="236"/>
      <c r="C19" s="239"/>
      <c r="D19" s="136"/>
      <c r="E19" s="260" t="s">
        <v>111</v>
      </c>
      <c r="F19" s="260"/>
      <c r="G19" s="261"/>
    </row>
    <row r="20" spans="1:7" ht="16.2" customHeight="1" x14ac:dyDescent="0.3">
      <c r="A20" s="54"/>
      <c r="B20" s="236"/>
      <c r="C20" s="239"/>
      <c r="D20" s="137"/>
      <c r="E20" s="15" t="s">
        <v>112</v>
      </c>
      <c r="F20" s="63"/>
      <c r="G20" s="55"/>
    </row>
    <row r="21" spans="1:7" ht="16.2" customHeight="1" x14ac:dyDescent="0.3">
      <c r="A21" s="54"/>
      <c r="B21" s="237"/>
      <c r="C21" s="240"/>
      <c r="D21" s="137"/>
      <c r="E21" s="118" t="s">
        <v>113</v>
      </c>
      <c r="F21" s="117"/>
      <c r="G21" s="56"/>
    </row>
    <row r="22" spans="1:7" ht="32.1" customHeight="1" x14ac:dyDescent="0.3">
      <c r="A22" s="244" t="s">
        <v>20</v>
      </c>
      <c r="B22" s="36">
        <v>8</v>
      </c>
      <c r="C22" s="205">
        <f>IF(C7="Y",E23,G23)</f>
        <v>0</v>
      </c>
      <c r="D22" s="245" t="s">
        <v>110</v>
      </c>
      <c r="E22" s="246"/>
      <c r="F22" s="246"/>
      <c r="G22" s="247"/>
    </row>
    <row r="23" spans="1:7" ht="21.75" customHeight="1" x14ac:dyDescent="0.3">
      <c r="A23" s="244"/>
      <c r="B23" s="37"/>
      <c r="C23" s="206"/>
      <c r="D23" s="33" t="s">
        <v>9</v>
      </c>
      <c r="E23" s="32">
        <f>C13*1.25*0.03</f>
        <v>0</v>
      </c>
      <c r="F23" s="33" t="s">
        <v>10</v>
      </c>
      <c r="G23" s="57">
        <f>(C8+C13)*0.03</f>
        <v>0</v>
      </c>
    </row>
    <row r="24" spans="1:7" ht="37.35" customHeight="1" x14ac:dyDescent="0.3">
      <c r="A24" s="58"/>
      <c r="B24" s="38">
        <v>9</v>
      </c>
      <c r="C24" s="205">
        <f>IF(C7="Y",E25,G25)</f>
        <v>0</v>
      </c>
      <c r="D24" s="207" t="s">
        <v>109</v>
      </c>
      <c r="E24" s="208"/>
      <c r="F24" s="208"/>
      <c r="G24" s="209"/>
    </row>
    <row r="25" spans="1:7" ht="16.5" customHeight="1" x14ac:dyDescent="0.3">
      <c r="A25" s="59"/>
      <c r="B25" s="35"/>
      <c r="C25" s="206"/>
      <c r="D25" s="34" t="s">
        <v>9</v>
      </c>
      <c r="E25" s="32">
        <f>C13*1.25*0.12</f>
        <v>0</v>
      </c>
      <c r="F25" s="34" t="s">
        <v>10</v>
      </c>
      <c r="G25" s="60">
        <f>(C8+C13)*0.12</f>
        <v>0</v>
      </c>
    </row>
    <row r="26" spans="1:7" ht="31.95" customHeight="1" thickBot="1" x14ac:dyDescent="0.35">
      <c r="A26" s="61"/>
      <c r="B26" s="62">
        <v>10</v>
      </c>
      <c r="C26" s="133">
        <f>E81</f>
        <v>0</v>
      </c>
      <c r="D26" s="200" t="s">
        <v>79</v>
      </c>
      <c r="E26" s="201"/>
      <c r="F26" s="201"/>
      <c r="G26" s="202"/>
    </row>
    <row r="27" spans="1:7" ht="10.199999999999999" customHeight="1" thickTop="1" thickBot="1" x14ac:dyDescent="0.35">
      <c r="A27" s="65"/>
      <c r="B27" s="76"/>
      <c r="C27" s="77"/>
      <c r="D27" s="31"/>
      <c r="E27" s="31"/>
      <c r="F27" s="31"/>
      <c r="G27" s="53"/>
    </row>
    <row r="28" spans="1:7" ht="44.25" customHeight="1" thickTop="1" x14ac:dyDescent="0.3">
      <c r="A28" s="265" t="s">
        <v>13</v>
      </c>
      <c r="B28" s="267">
        <v>11</v>
      </c>
      <c r="C28" s="286">
        <f>SUM(C26+C24+C22+C18+C16+C8)</f>
        <v>0</v>
      </c>
      <c r="D28" s="280" t="s">
        <v>26</v>
      </c>
      <c r="E28" s="281"/>
      <c r="F28" s="281"/>
      <c r="G28" s="282"/>
    </row>
    <row r="29" spans="1:7" ht="14.1" customHeight="1" thickBot="1" x14ac:dyDescent="0.35">
      <c r="A29" s="266"/>
      <c r="B29" s="268"/>
      <c r="C29" s="287"/>
      <c r="D29" s="283"/>
      <c r="E29" s="284"/>
      <c r="F29" s="284"/>
      <c r="G29" s="285"/>
    </row>
    <row r="30" spans="1:7" ht="7.2" customHeight="1" thickTop="1" thickBot="1" x14ac:dyDescent="0.35">
      <c r="A30" s="64"/>
      <c r="B30" s="65"/>
      <c r="C30" s="66"/>
      <c r="D30" s="67"/>
      <c r="E30" s="67"/>
      <c r="F30" s="67"/>
      <c r="G30" s="67"/>
    </row>
    <row r="31" spans="1:7" ht="57.6" customHeight="1" thickTop="1" thickBot="1" x14ac:dyDescent="0.35">
      <c r="A31" s="68" t="s">
        <v>24</v>
      </c>
      <c r="B31" s="104">
        <v>12</v>
      </c>
      <c r="C31" s="103" t="s">
        <v>102</v>
      </c>
      <c r="D31" s="274" t="s">
        <v>117</v>
      </c>
      <c r="E31" s="275"/>
      <c r="F31" s="275"/>
      <c r="G31" s="276"/>
    </row>
    <row r="32" spans="1:7" ht="12.6" customHeight="1" thickTop="1" x14ac:dyDescent="0.3">
      <c r="A32" s="8"/>
      <c r="B32" s="8"/>
      <c r="C32" s="16"/>
      <c r="D32" s="8"/>
      <c r="E32" s="8"/>
      <c r="F32" s="8"/>
      <c r="G32" s="8"/>
    </row>
    <row r="33" spans="1:7" x14ac:dyDescent="0.3">
      <c r="A33" s="204"/>
      <c r="B33" s="204"/>
      <c r="C33" s="203"/>
      <c r="D33" s="204"/>
      <c r="F33" s="204"/>
      <c r="G33" s="204"/>
    </row>
    <row r="34" spans="1:7" ht="11.1" customHeight="1" x14ac:dyDescent="0.3">
      <c r="A34" s="4"/>
      <c r="B34" s="4"/>
      <c r="C34" s="5"/>
      <c r="D34" s="6"/>
      <c r="E34" s="7"/>
      <c r="F34" s="8"/>
      <c r="G34" s="8"/>
    </row>
    <row r="35" spans="1:7" ht="24" customHeight="1" x14ac:dyDescent="0.4">
      <c r="A35" s="273" t="s">
        <v>116</v>
      </c>
      <c r="B35" s="273"/>
      <c r="C35" s="273"/>
      <c r="D35" s="273"/>
      <c r="E35" s="273"/>
      <c r="F35" s="273"/>
      <c r="G35" s="273"/>
    </row>
    <row r="36" spans="1:7" ht="19.350000000000001" customHeight="1" x14ac:dyDescent="0.4">
      <c r="A36" s="273" t="s">
        <v>2</v>
      </c>
      <c r="B36" s="273"/>
      <c r="C36" s="273"/>
      <c r="D36" s="273"/>
      <c r="E36" s="273"/>
      <c r="F36" s="273"/>
      <c r="G36" s="273"/>
    </row>
    <row r="37" spans="1:7" ht="15" customHeight="1" thickBot="1" x14ac:dyDescent="0.45">
      <c r="A37" s="9"/>
      <c r="B37" s="6"/>
      <c r="C37" s="10"/>
      <c r="D37" s="6"/>
      <c r="E37" s="6"/>
      <c r="F37" s="6"/>
      <c r="G37" s="6"/>
    </row>
    <row r="38" spans="1:7" ht="21.6" customHeight="1" thickTop="1" x14ac:dyDescent="0.3">
      <c r="A38" s="277" t="s">
        <v>15</v>
      </c>
      <c r="B38" s="278"/>
      <c r="C38" s="278"/>
      <c r="D38" s="278"/>
      <c r="E38" s="278"/>
      <c r="F38" s="278"/>
      <c r="G38" s="279"/>
    </row>
    <row r="39" spans="1:7" ht="38.1" customHeight="1" thickBot="1" x14ac:dyDescent="0.35">
      <c r="A39" s="78"/>
      <c r="B39" s="269" t="s">
        <v>34</v>
      </c>
      <c r="C39" s="269"/>
      <c r="D39" s="269"/>
      <c r="E39" s="269"/>
      <c r="F39" s="269"/>
      <c r="G39" s="79"/>
    </row>
    <row r="40" spans="1:7" ht="29.25" customHeight="1" x14ac:dyDescent="0.3">
      <c r="A40" s="80" t="s">
        <v>3</v>
      </c>
      <c r="B40" s="11" t="s">
        <v>53</v>
      </c>
      <c r="C40" s="2"/>
      <c r="D40" s="270" t="s">
        <v>31</v>
      </c>
      <c r="E40" s="271"/>
      <c r="F40" s="271"/>
      <c r="G40" s="272"/>
    </row>
    <row r="41" spans="1:7" ht="15" customHeight="1" x14ac:dyDescent="0.3">
      <c r="A41" s="81"/>
      <c r="B41" s="11" t="s">
        <v>54</v>
      </c>
      <c r="C41" s="23"/>
      <c r="D41" s="241" t="s">
        <v>32</v>
      </c>
      <c r="E41" s="242"/>
      <c r="F41" s="242"/>
      <c r="G41" s="243"/>
    </row>
    <row r="42" spans="1:7" ht="15" customHeight="1" x14ac:dyDescent="0.3">
      <c r="A42" s="82"/>
      <c r="B42" s="11" t="s">
        <v>55</v>
      </c>
      <c r="C42" s="2"/>
      <c r="D42" s="317" t="s">
        <v>39</v>
      </c>
      <c r="E42" s="318"/>
      <c r="F42" s="318"/>
      <c r="G42" s="319"/>
    </row>
    <row r="43" spans="1:7" ht="33.75" customHeight="1" x14ac:dyDescent="0.3">
      <c r="A43" s="81"/>
      <c r="B43" s="11" t="s">
        <v>56</v>
      </c>
      <c r="C43" s="2"/>
      <c r="D43" s="314" t="s">
        <v>33</v>
      </c>
      <c r="E43" s="315"/>
      <c r="F43" s="315"/>
      <c r="G43" s="316"/>
    </row>
    <row r="44" spans="1:7" x14ac:dyDescent="0.3">
      <c r="A44" s="81"/>
      <c r="B44" s="11" t="s">
        <v>57</v>
      </c>
      <c r="C44" s="2"/>
      <c r="D44" s="27" t="s">
        <v>119</v>
      </c>
      <c r="E44" s="296"/>
      <c r="F44" s="297"/>
      <c r="G44" s="298"/>
    </row>
    <row r="45" spans="1:7" ht="15.75" customHeight="1" thickBot="1" x14ac:dyDescent="0.35">
      <c r="A45" s="81"/>
      <c r="B45" s="13" t="s">
        <v>58</v>
      </c>
      <c r="C45" s="22"/>
      <c r="D45" s="27" t="s">
        <v>120</v>
      </c>
      <c r="E45" s="292"/>
      <c r="F45" s="293"/>
      <c r="G45" s="294"/>
    </row>
    <row r="46" spans="1:7" ht="33.75" customHeight="1" thickTop="1" thickBot="1" x14ac:dyDescent="0.35">
      <c r="A46" s="83"/>
      <c r="B46" s="84" t="s">
        <v>85</v>
      </c>
      <c r="C46" s="85">
        <f>SUM(C40:C45)</f>
        <v>0</v>
      </c>
      <c r="D46" s="303" t="s">
        <v>114</v>
      </c>
      <c r="E46" s="304"/>
      <c r="F46" s="304"/>
      <c r="G46" s="305"/>
    </row>
    <row r="47" spans="1:7" ht="12" customHeight="1" thickTop="1" thickBot="1" x14ac:dyDescent="0.35">
      <c r="A47" s="309"/>
      <c r="B47" s="309"/>
      <c r="C47" s="309"/>
      <c r="D47" s="309"/>
      <c r="E47" s="309"/>
      <c r="F47" s="309"/>
      <c r="G47" s="309"/>
    </row>
    <row r="48" spans="1:7" ht="20.399999999999999" customHeight="1" thickTop="1" x14ac:dyDescent="0.3">
      <c r="A48" s="277" t="s">
        <v>16</v>
      </c>
      <c r="B48" s="278"/>
      <c r="C48" s="278"/>
      <c r="D48" s="278"/>
      <c r="E48" s="278"/>
      <c r="F48" s="278"/>
      <c r="G48" s="279"/>
    </row>
    <row r="49" spans="1:7" ht="29.25" customHeight="1" thickBot="1" x14ac:dyDescent="0.35">
      <c r="A49" s="78"/>
      <c r="B49" s="269" t="s">
        <v>35</v>
      </c>
      <c r="C49" s="269"/>
      <c r="D49" s="269"/>
      <c r="E49" s="269"/>
      <c r="F49" s="269"/>
      <c r="G49" s="79"/>
    </row>
    <row r="50" spans="1:7" ht="43.5" customHeight="1" x14ac:dyDescent="0.3">
      <c r="A50" s="86" t="s">
        <v>3</v>
      </c>
      <c r="B50" s="101" t="s">
        <v>59</v>
      </c>
      <c r="C50" s="24">
        <v>0</v>
      </c>
      <c r="D50" s="289" t="s">
        <v>36</v>
      </c>
      <c r="E50" s="290"/>
      <c r="F50" s="290"/>
      <c r="G50" s="291"/>
    </row>
    <row r="51" spans="1:7" ht="30" customHeight="1" x14ac:dyDescent="0.3">
      <c r="A51" s="87"/>
      <c r="B51" s="11" t="s">
        <v>60</v>
      </c>
      <c r="C51" s="25">
        <v>0</v>
      </c>
      <c r="D51" s="306" t="s">
        <v>37</v>
      </c>
      <c r="E51" s="307"/>
      <c r="F51" s="307"/>
      <c r="G51" s="308"/>
    </row>
    <row r="52" spans="1:7" ht="28.5" customHeight="1" x14ac:dyDescent="0.3">
      <c r="A52" s="88"/>
      <c r="B52" s="102" t="s">
        <v>61</v>
      </c>
      <c r="C52" s="25">
        <v>0</v>
      </c>
      <c r="D52" s="299" t="s">
        <v>40</v>
      </c>
      <c r="E52" s="300"/>
      <c r="F52" s="300"/>
      <c r="G52" s="301"/>
    </row>
    <row r="53" spans="1:7" ht="15" customHeight="1" x14ac:dyDescent="0.3">
      <c r="A53" s="88"/>
      <c r="B53" s="102" t="s">
        <v>62</v>
      </c>
      <c r="C53" s="25"/>
      <c r="D53" s="248" t="s">
        <v>38</v>
      </c>
      <c r="E53" s="249"/>
      <c r="F53" s="249"/>
      <c r="G53" s="250"/>
    </row>
    <row r="54" spans="1:7" ht="15" customHeight="1" x14ac:dyDescent="0.3">
      <c r="A54" s="88"/>
      <c r="B54" s="102" t="s">
        <v>63</v>
      </c>
      <c r="C54" s="26"/>
      <c r="D54" s="248" t="s">
        <v>41</v>
      </c>
      <c r="E54" s="249"/>
      <c r="F54" s="249"/>
      <c r="G54" s="250"/>
    </row>
    <row r="55" spans="1:7" ht="15" customHeight="1" x14ac:dyDescent="0.3">
      <c r="A55" s="88"/>
      <c r="B55" s="11" t="s">
        <v>64</v>
      </c>
      <c r="C55" s="29"/>
      <c r="D55" s="91" t="s">
        <v>121</v>
      </c>
      <c r="E55" s="310" t="s">
        <v>102</v>
      </c>
      <c r="F55" s="311"/>
      <c r="G55" s="312"/>
    </row>
    <row r="56" spans="1:7" ht="16.5" customHeight="1" x14ac:dyDescent="0.3">
      <c r="A56" s="88"/>
      <c r="B56" s="11" t="s">
        <v>65</v>
      </c>
      <c r="C56" s="29"/>
      <c r="D56" s="91" t="s">
        <v>30</v>
      </c>
      <c r="E56" s="310"/>
      <c r="F56" s="311"/>
      <c r="G56" s="312"/>
    </row>
    <row r="57" spans="1:7" ht="30" customHeight="1" thickBot="1" x14ac:dyDescent="0.35">
      <c r="A57" s="83"/>
      <c r="B57" s="89" t="s">
        <v>66</v>
      </c>
      <c r="C57" s="90">
        <f>SUM(C50:C56)</f>
        <v>0</v>
      </c>
      <c r="D57" s="251" t="s">
        <v>67</v>
      </c>
      <c r="E57" s="252"/>
      <c r="F57" s="252"/>
      <c r="G57" s="253"/>
    </row>
    <row r="58" spans="1:7" ht="18" customHeight="1" thickTop="1" x14ac:dyDescent="0.3">
      <c r="A58" s="6"/>
      <c r="B58" s="6"/>
      <c r="C58" s="313"/>
      <c r="D58" s="313"/>
      <c r="E58" s="313"/>
      <c r="F58" s="313"/>
      <c r="G58" s="6"/>
    </row>
    <row r="59" spans="1:7" ht="18.75" customHeight="1" x14ac:dyDescent="0.3">
      <c r="A59" s="288" t="s">
        <v>44</v>
      </c>
      <c r="B59" s="288"/>
      <c r="C59" s="288"/>
      <c r="D59" s="288"/>
      <c r="E59" s="288"/>
      <c r="F59" s="288"/>
      <c r="G59" s="288"/>
    </row>
    <row r="60" spans="1:7" ht="28.5" customHeight="1" thickBot="1" x14ac:dyDescent="0.35">
      <c r="A60" s="295" t="s">
        <v>4</v>
      </c>
      <c r="B60" s="295"/>
      <c r="C60" s="362"/>
      <c r="D60" s="362"/>
      <c r="E60" s="8"/>
      <c r="F60" s="95" t="s">
        <v>5</v>
      </c>
      <c r="G60" s="94"/>
    </row>
    <row r="61" spans="1:7" ht="28.5" customHeight="1" thickBot="1" x14ac:dyDescent="0.35">
      <c r="A61" s="295" t="s">
        <v>6</v>
      </c>
      <c r="B61" s="295"/>
      <c r="C61" s="302"/>
      <c r="D61" s="302"/>
      <c r="E61" s="15" t="s">
        <v>14</v>
      </c>
      <c r="F61" s="95" t="s">
        <v>5</v>
      </c>
      <c r="G61" s="20"/>
    </row>
    <row r="62" spans="1:7" ht="30" customHeight="1" thickBot="1" x14ac:dyDescent="0.35">
      <c r="A62" s="295" t="s">
        <v>17</v>
      </c>
      <c r="B62" s="295"/>
      <c r="C62" s="302"/>
      <c r="D62" s="302"/>
      <c r="E62" s="15" t="s">
        <v>14</v>
      </c>
      <c r="F62" s="95" t="s">
        <v>5</v>
      </c>
      <c r="G62" s="20"/>
    </row>
    <row r="63" spans="1:7" ht="30" customHeight="1" thickBot="1" x14ac:dyDescent="0.35">
      <c r="A63" s="295" t="s">
        <v>7</v>
      </c>
      <c r="B63" s="295"/>
      <c r="C63" s="92"/>
      <c r="D63" s="92"/>
      <c r="E63" s="8"/>
      <c r="F63" s="95" t="s">
        <v>5</v>
      </c>
      <c r="G63" s="21"/>
    </row>
    <row r="64" spans="1:7" ht="25.5" customHeight="1" thickBot="1" x14ac:dyDescent="0.35">
      <c r="A64" s="19"/>
      <c r="B64" s="19"/>
      <c r="C64" s="92"/>
      <c r="D64" s="92"/>
      <c r="E64" s="8"/>
      <c r="F64" s="19"/>
      <c r="G64" s="14"/>
    </row>
    <row r="65" spans="1:14" ht="36.75" customHeight="1" thickBot="1" x14ac:dyDescent="0.35">
      <c r="A65" s="364" t="s">
        <v>84</v>
      </c>
      <c r="B65" s="365"/>
      <c r="C65" s="365"/>
      <c r="D65" s="365"/>
      <c r="E65" s="365"/>
      <c r="F65" s="365"/>
      <c r="G65" s="366"/>
    </row>
    <row r="66" spans="1:14" x14ac:dyDescent="0.3">
      <c r="A66" s="19"/>
      <c r="B66" s="19"/>
      <c r="C66" s="8"/>
      <c r="D66" s="8"/>
      <c r="E66" s="8"/>
      <c r="F66" s="19"/>
      <c r="G66" s="19"/>
    </row>
    <row r="67" spans="1:14" ht="1.95" customHeight="1" x14ac:dyDescent="0.3">
      <c r="A67" s="19"/>
      <c r="B67" s="19"/>
      <c r="C67" s="8"/>
      <c r="D67" s="8"/>
      <c r="E67" s="8"/>
      <c r="F67" s="19"/>
      <c r="G67" s="19"/>
    </row>
    <row r="68" spans="1:14" ht="16.5" customHeight="1" x14ac:dyDescent="0.4">
      <c r="A68" s="8"/>
      <c r="B68" s="8"/>
      <c r="C68"/>
      <c r="D68" s="109" t="s">
        <v>108</v>
      </c>
      <c r="E68" s="93"/>
      <c r="F68" s="93"/>
      <c r="G68" s="93"/>
    </row>
    <row r="69" spans="1:14" s="108" customFormat="1" ht="15" customHeight="1" x14ac:dyDescent="0.3">
      <c r="A69" s="107"/>
      <c r="B69" s="107" t="s">
        <v>70</v>
      </c>
      <c r="D69" s="107"/>
      <c r="E69" s="107"/>
      <c r="F69" s="107"/>
    </row>
    <row r="70" spans="1:14" ht="15" customHeight="1" thickBot="1" x14ac:dyDescent="0.35">
      <c r="A70" s="8"/>
      <c r="B70" s="8"/>
      <c r="C70" s="16"/>
      <c r="E70" s="8"/>
      <c r="F70" s="8"/>
      <c r="G70" s="8"/>
    </row>
    <row r="71" spans="1:14" ht="137.4" customHeight="1" thickBot="1" x14ac:dyDescent="0.35">
      <c r="A71" s="160" t="s">
        <v>124</v>
      </c>
      <c r="B71" s="161" t="s">
        <v>91</v>
      </c>
      <c r="C71" s="162" t="s">
        <v>92</v>
      </c>
      <c r="D71" s="356" t="s">
        <v>74</v>
      </c>
      <c r="E71" s="357"/>
      <c r="F71" s="8"/>
      <c r="G71" s="8"/>
    </row>
    <row r="72" spans="1:14" ht="21.6" customHeight="1" x14ac:dyDescent="0.3">
      <c r="A72" s="163" t="s">
        <v>93</v>
      </c>
      <c r="B72" s="164">
        <v>47.22</v>
      </c>
      <c r="C72" s="163">
        <v>3.63</v>
      </c>
      <c r="D72" s="8"/>
      <c r="E72" s="8"/>
    </row>
    <row r="73" spans="1:14" ht="15" customHeight="1" thickBot="1" x14ac:dyDescent="0.35">
      <c r="A73" s="165" t="s">
        <v>94</v>
      </c>
      <c r="B73" s="166">
        <v>50.69</v>
      </c>
      <c r="C73" s="165">
        <v>3.95</v>
      </c>
      <c r="D73" s="8"/>
      <c r="E73" s="8"/>
    </row>
    <row r="74" spans="1:14" ht="15" customHeight="1" thickBot="1" x14ac:dyDescent="0.35">
      <c r="A74" s="167" t="s">
        <v>95</v>
      </c>
      <c r="B74" s="168">
        <v>57.64</v>
      </c>
      <c r="C74" s="167">
        <v>4.6500000000000004</v>
      </c>
      <c r="D74" s="34" t="s">
        <v>75</v>
      </c>
      <c r="E74" s="138"/>
    </row>
    <row r="75" spans="1:14" ht="15" customHeight="1" thickBot="1" x14ac:dyDescent="0.35">
      <c r="A75" s="165" t="s">
        <v>96</v>
      </c>
      <c r="B75" s="166">
        <v>78.459999999999994</v>
      </c>
      <c r="C75" s="165">
        <v>6.75</v>
      </c>
      <c r="D75" s="183" t="s">
        <v>76</v>
      </c>
      <c r="E75" s="139"/>
    </row>
    <row r="76" spans="1:14" ht="15" customHeight="1" x14ac:dyDescent="0.35">
      <c r="A76" s="167" t="s">
        <v>97</v>
      </c>
      <c r="B76" s="168">
        <v>121</v>
      </c>
      <c r="C76" s="167">
        <v>11.01</v>
      </c>
      <c r="D76" s="34"/>
      <c r="E76" s="8"/>
      <c r="M76" s="198"/>
      <c r="N76" s="198"/>
    </row>
    <row r="77" spans="1:14" ht="15" customHeight="1" thickBot="1" x14ac:dyDescent="0.35">
      <c r="A77" s="165" t="s">
        <v>98</v>
      </c>
      <c r="B77" s="166">
        <v>191.2</v>
      </c>
      <c r="C77" s="165">
        <v>18.28</v>
      </c>
      <c r="D77" s="34"/>
      <c r="E77" s="8"/>
      <c r="M77" s="199"/>
      <c r="N77" s="199"/>
    </row>
    <row r="78" spans="1:14" ht="15" customHeight="1" thickBot="1" x14ac:dyDescent="0.35">
      <c r="A78" s="167" t="s">
        <v>99</v>
      </c>
      <c r="B78" s="168">
        <v>283.60000000000002</v>
      </c>
      <c r="C78" s="167">
        <v>27.52</v>
      </c>
      <c r="D78" s="34" t="s">
        <v>77</v>
      </c>
      <c r="E78" s="140"/>
      <c r="M78" s="195"/>
      <c r="N78" s="195"/>
    </row>
    <row r="79" spans="1:14" ht="15" customHeight="1" thickBot="1" x14ac:dyDescent="0.35">
      <c r="A79" s="165" t="s">
        <v>100</v>
      </c>
      <c r="B79" s="166">
        <v>431.2</v>
      </c>
      <c r="C79" s="165">
        <v>42.28</v>
      </c>
      <c r="D79" s="34" t="s">
        <v>76</v>
      </c>
      <c r="E79" s="141"/>
      <c r="M79" s="195"/>
      <c r="N79" s="195"/>
    </row>
    <row r="80" spans="1:14" ht="15" customHeight="1" thickBot="1" x14ac:dyDescent="0.35">
      <c r="A80" s="167">
        <v>65</v>
      </c>
      <c r="B80" s="168">
        <v>850</v>
      </c>
      <c r="C80" s="167">
        <v>83.76</v>
      </c>
      <c r="D80" s="34"/>
      <c r="E80" s="8"/>
      <c r="M80" s="195"/>
      <c r="N80" s="195"/>
    </row>
    <row r="81" spans="1:14" ht="15" customHeight="1" thickBot="1" x14ac:dyDescent="0.35">
      <c r="A81" s="165">
        <v>66</v>
      </c>
      <c r="B81" s="166">
        <v>889.6</v>
      </c>
      <c r="C81" s="165">
        <v>88.12</v>
      </c>
      <c r="D81" s="34" t="s">
        <v>78</v>
      </c>
      <c r="E81" s="134">
        <f>SUM(E75+E79)</f>
        <v>0</v>
      </c>
      <c r="M81" s="195"/>
      <c r="N81" s="195"/>
    </row>
    <row r="82" spans="1:14" ht="15" customHeight="1" x14ac:dyDescent="0.3">
      <c r="A82" s="167">
        <v>67</v>
      </c>
      <c r="B82" s="168">
        <v>988</v>
      </c>
      <c r="C82" s="167">
        <v>97.96</v>
      </c>
      <c r="D82" s="8"/>
      <c r="E82" s="8"/>
      <c r="M82" s="196"/>
      <c r="N82" s="196"/>
    </row>
    <row r="83" spans="1:14" ht="15" customHeight="1" x14ac:dyDescent="0.3">
      <c r="A83" s="165">
        <v>68</v>
      </c>
      <c r="B83" s="166">
        <v>1094.8</v>
      </c>
      <c r="C83" s="165">
        <v>108.64</v>
      </c>
      <c r="D83" s="8"/>
      <c r="E83" s="8"/>
      <c r="F83" s="8"/>
      <c r="G83" s="8"/>
    </row>
    <row r="84" spans="1:14" ht="15" customHeight="1" x14ac:dyDescent="0.3">
      <c r="A84" s="167">
        <v>69</v>
      </c>
      <c r="B84" s="168">
        <v>1213.2</v>
      </c>
      <c r="C84" s="167">
        <v>120.88</v>
      </c>
      <c r="D84" s="8"/>
      <c r="E84" s="8"/>
      <c r="F84" s="8"/>
      <c r="G84" s="8"/>
    </row>
    <row r="85" spans="1:14" ht="15" customHeight="1" x14ac:dyDescent="0.3">
      <c r="A85" s="165">
        <v>70</v>
      </c>
      <c r="B85" s="166">
        <v>1352.2</v>
      </c>
      <c r="C85" s="165">
        <v>134.38</v>
      </c>
      <c r="D85" s="8"/>
      <c r="E85" s="8"/>
      <c r="F85" s="8"/>
      <c r="G85" s="8"/>
    </row>
    <row r="86" spans="1:14" ht="15" customHeight="1" x14ac:dyDescent="0.3">
      <c r="A86" s="167">
        <v>71</v>
      </c>
      <c r="B86" s="168">
        <v>1502.2</v>
      </c>
      <c r="C86" s="167">
        <v>149.38</v>
      </c>
      <c r="D86" s="8"/>
      <c r="E86" s="8"/>
      <c r="F86" s="8"/>
      <c r="G86" s="8"/>
    </row>
    <row r="87" spans="1:14" ht="15" customHeight="1" thickBot="1" x14ac:dyDescent="0.35">
      <c r="A87" s="169">
        <v>72</v>
      </c>
      <c r="B87" s="170">
        <v>1646.8</v>
      </c>
      <c r="C87" s="169">
        <v>163.84</v>
      </c>
      <c r="D87" s="8"/>
      <c r="E87" s="8"/>
      <c r="F87" s="8"/>
      <c r="G87" s="8"/>
    </row>
    <row r="88" spans="1:14" ht="15" customHeight="1" x14ac:dyDescent="0.3">
      <c r="A88" s="8"/>
      <c r="B88" s="8"/>
      <c r="C88" s="16"/>
      <c r="D88" s="8"/>
      <c r="E88" s="8"/>
      <c r="F88" s="8"/>
      <c r="G88" s="8"/>
    </row>
    <row r="89" spans="1:14" ht="9" customHeight="1" x14ac:dyDescent="0.3">
      <c r="A89" s="8"/>
      <c r="B89" s="8"/>
      <c r="C89" s="197"/>
      <c r="D89" s="197"/>
      <c r="E89" s="197"/>
      <c r="F89" s="197"/>
      <c r="G89" s="8"/>
    </row>
    <row r="90" spans="1:14" ht="9.6" customHeight="1" x14ac:dyDescent="0.3">
      <c r="A90" s="8"/>
      <c r="B90" s="8"/>
      <c r="C90" s="145"/>
      <c r="D90" s="145"/>
      <c r="E90" s="145"/>
      <c r="F90" s="145"/>
      <c r="G90" s="145"/>
    </row>
    <row r="91" spans="1:14" ht="7.95" hidden="1" customHeight="1" x14ac:dyDescent="0.3">
      <c r="A91" s="8"/>
      <c r="B91" s="8"/>
      <c r="C91" s="16"/>
      <c r="D91" s="8"/>
      <c r="E91" s="8"/>
      <c r="F91" s="8"/>
      <c r="G91" s="8"/>
    </row>
    <row r="92" spans="1:14" ht="25.5" customHeight="1" x14ac:dyDescent="0.5">
      <c r="A92" s="8"/>
      <c r="B92" s="8"/>
      <c r="C92" s="358" t="s">
        <v>25</v>
      </c>
      <c r="D92" s="359"/>
      <c r="E92" s="359"/>
      <c r="F92" s="360"/>
      <c r="G92" s="8"/>
    </row>
    <row r="93" spans="1:14" ht="15" customHeight="1" x14ac:dyDescent="0.3">
      <c r="A93" s="8"/>
      <c r="B93" s="8"/>
      <c r="C93" s="16"/>
      <c r="D93" s="8"/>
      <c r="E93" s="8"/>
      <c r="F93" s="8"/>
      <c r="G93" s="8"/>
    </row>
    <row r="94" spans="1:14" ht="15" customHeight="1" thickBot="1" x14ac:dyDescent="0.4">
      <c r="A94" s="361" t="s">
        <v>0</v>
      </c>
      <c r="B94" s="361"/>
      <c r="C94" s="363">
        <f>C1</f>
        <v>0</v>
      </c>
      <c r="D94" s="363"/>
      <c r="E94" s="69" t="s">
        <v>1</v>
      </c>
      <c r="F94" s="119">
        <f>F1</f>
        <v>0</v>
      </c>
      <c r="G94" s="119"/>
    </row>
    <row r="95" spans="1:14" ht="15" customHeight="1" x14ac:dyDescent="0.3">
      <c r="A95" s="8"/>
      <c r="B95" s="8"/>
      <c r="C95" s="16"/>
      <c r="D95" s="8"/>
      <c r="E95" s="8"/>
      <c r="F95" s="8"/>
      <c r="G95" s="8"/>
    </row>
    <row r="96" spans="1:14" ht="15" customHeight="1" x14ac:dyDescent="0.3">
      <c r="A96" s="367"/>
      <c r="B96" s="18" t="str">
        <f>IF(OR(C96="Y",C96="N"),"OK","Error")</f>
        <v>Error</v>
      </c>
      <c r="C96" s="105" t="str">
        <f>C7</f>
        <v xml:space="preserve"> </v>
      </c>
      <c r="D96" s="120" t="s">
        <v>80</v>
      </c>
      <c r="E96" s="121"/>
      <c r="F96" s="121"/>
      <c r="G96" s="122"/>
    </row>
    <row r="97" spans="1:7" ht="15" customHeight="1" x14ac:dyDescent="0.3">
      <c r="A97" s="367"/>
      <c r="B97" s="17" t="str">
        <f>IF(AND(C96="N",C97=0),"review","OK")</f>
        <v>OK</v>
      </c>
      <c r="C97" s="106">
        <f>C8</f>
        <v>0</v>
      </c>
      <c r="D97" s="120" t="s">
        <v>81</v>
      </c>
      <c r="E97" s="121"/>
      <c r="F97" s="121"/>
      <c r="G97" s="122"/>
    </row>
    <row r="98" spans="1:7" ht="15" customHeight="1" thickBot="1" x14ac:dyDescent="0.35">
      <c r="A98" s="8"/>
      <c r="B98" s="123"/>
      <c r="C98" s="124"/>
      <c r="D98" s="124"/>
      <c r="E98" s="124"/>
      <c r="F98" s="124"/>
      <c r="G98" s="125"/>
    </row>
    <row r="99" spans="1:7" ht="15" customHeight="1" x14ac:dyDescent="0.3">
      <c r="A99" s="8"/>
      <c r="B99" s="96" t="s">
        <v>46</v>
      </c>
      <c r="C99" s="110">
        <f>C13</f>
        <v>0</v>
      </c>
      <c r="D99" s="126" t="s">
        <v>21</v>
      </c>
      <c r="E99" s="127"/>
      <c r="F99" s="127"/>
      <c r="G99" s="128"/>
    </row>
    <row r="100" spans="1:7" ht="15" customHeight="1" x14ac:dyDescent="0.3">
      <c r="A100" s="8"/>
      <c r="B100" s="123"/>
      <c r="C100" s="124"/>
      <c r="D100" s="124"/>
      <c r="E100" s="124"/>
      <c r="F100" s="124"/>
      <c r="G100" s="125"/>
    </row>
    <row r="101" spans="1:7" ht="31.5" customHeight="1" x14ac:dyDescent="0.3">
      <c r="A101" s="8"/>
      <c r="B101" s="97" t="s">
        <v>47</v>
      </c>
      <c r="C101" s="111"/>
      <c r="D101" s="321" t="s">
        <v>105</v>
      </c>
      <c r="E101" s="322"/>
      <c r="F101" s="322"/>
      <c r="G101" s="323"/>
    </row>
    <row r="102" spans="1:7" ht="14.4" customHeight="1" x14ac:dyDescent="0.3">
      <c r="A102" s="8"/>
      <c r="B102" s="181"/>
      <c r="C102" s="182"/>
      <c r="D102" s="180" t="s">
        <v>104</v>
      </c>
      <c r="E102" s="176"/>
      <c r="F102" s="176"/>
      <c r="G102" s="177"/>
    </row>
    <row r="103" spans="1:7" ht="17.399999999999999" customHeight="1" x14ac:dyDescent="0.3">
      <c r="A103" s="8"/>
      <c r="B103" s="181"/>
      <c r="C103" s="182"/>
      <c r="D103" s="180" t="s">
        <v>103</v>
      </c>
      <c r="E103" s="176"/>
      <c r="F103" s="176"/>
      <c r="G103" s="177"/>
    </row>
    <row r="104" spans="1:7" ht="15" customHeight="1" x14ac:dyDescent="0.3">
      <c r="A104" s="8"/>
      <c r="B104" s="123"/>
      <c r="C104" s="124"/>
      <c r="D104" s="124"/>
      <c r="E104" s="124"/>
      <c r="F104" s="124"/>
      <c r="G104" s="125"/>
    </row>
    <row r="105" spans="1:7" ht="17.399999999999999" customHeight="1" x14ac:dyDescent="0.3">
      <c r="A105" s="8"/>
      <c r="B105" s="346" t="s">
        <v>48</v>
      </c>
      <c r="C105" s="111"/>
      <c r="D105" s="324" t="s">
        <v>106</v>
      </c>
      <c r="E105" s="325"/>
      <c r="F105" s="325"/>
      <c r="G105" s="326"/>
    </row>
    <row r="106" spans="1:7" ht="17.399999999999999" customHeight="1" x14ac:dyDescent="0.3">
      <c r="A106" s="8"/>
      <c r="B106" s="347"/>
      <c r="C106" s="111"/>
      <c r="D106" s="324" t="s">
        <v>107</v>
      </c>
      <c r="E106" s="325"/>
      <c r="F106" s="178"/>
      <c r="G106" s="179"/>
    </row>
    <row r="107" spans="1:7" ht="15" customHeight="1" x14ac:dyDescent="0.3">
      <c r="A107" s="8"/>
      <c r="B107" s="348"/>
      <c r="C107" s="112"/>
      <c r="D107" s="327" t="s">
        <v>42</v>
      </c>
      <c r="E107" s="328"/>
      <c r="F107" s="328"/>
      <c r="G107" s="329"/>
    </row>
    <row r="108" spans="1:7" ht="15" customHeight="1" x14ac:dyDescent="0.3">
      <c r="A108" s="8"/>
      <c r="B108" s="123"/>
      <c r="C108" s="149"/>
      <c r="D108" s="124"/>
      <c r="E108" s="124"/>
      <c r="F108" s="124"/>
      <c r="G108" s="125"/>
    </row>
    <row r="109" spans="1:7" ht="112.95" customHeight="1" x14ac:dyDescent="0.3">
      <c r="A109" s="8"/>
      <c r="B109" s="349" t="s">
        <v>49</v>
      </c>
      <c r="C109" s="352" t="s">
        <v>101</v>
      </c>
      <c r="D109" s="330" t="s">
        <v>89</v>
      </c>
      <c r="E109" s="331"/>
      <c r="F109" s="331"/>
      <c r="G109" s="332"/>
    </row>
    <row r="110" spans="1:7" ht="18" customHeight="1" x14ac:dyDescent="0.3">
      <c r="A110" s="8"/>
      <c r="B110" s="350"/>
      <c r="C110" s="353"/>
      <c r="D110" s="175"/>
      <c r="E110" s="171" t="s">
        <v>9</v>
      </c>
      <c r="F110" s="156"/>
      <c r="G110" s="154" t="s">
        <v>10</v>
      </c>
    </row>
    <row r="111" spans="1:7" ht="15" customHeight="1" x14ac:dyDescent="0.3">
      <c r="A111" s="8"/>
      <c r="B111" s="350"/>
      <c r="C111" s="353"/>
      <c r="D111" s="174" t="s">
        <v>87</v>
      </c>
      <c r="E111" s="153">
        <f>C13*1.25*0.04</f>
        <v>0</v>
      </c>
      <c r="F111" s="159" t="s">
        <v>90</v>
      </c>
      <c r="G111" s="155">
        <f>(C8+C13)*0.04</f>
        <v>0</v>
      </c>
    </row>
    <row r="112" spans="1:7" ht="15" customHeight="1" x14ac:dyDescent="0.3">
      <c r="A112" s="8"/>
      <c r="B112" s="350"/>
      <c r="C112" s="354"/>
      <c r="D112" s="173" t="s">
        <v>88</v>
      </c>
      <c r="E112" s="172" t="s">
        <v>9</v>
      </c>
      <c r="F112" s="152"/>
      <c r="G112" s="157" t="s">
        <v>10</v>
      </c>
    </row>
    <row r="113" spans="1:7" ht="15" customHeight="1" x14ac:dyDescent="0.3">
      <c r="A113" s="8"/>
      <c r="B113" s="350"/>
      <c r="C113" s="355"/>
      <c r="D113" s="158"/>
      <c r="E113" s="153">
        <f>C13*1.25*D113</f>
        <v>0</v>
      </c>
      <c r="F113" s="159" t="s">
        <v>90</v>
      </c>
      <c r="G113" s="150">
        <f>(C8+C13)*D113</f>
        <v>0</v>
      </c>
    </row>
    <row r="114" spans="1:7" ht="15" customHeight="1" x14ac:dyDescent="0.3">
      <c r="A114" s="8"/>
      <c r="B114" s="351"/>
      <c r="C114" s="151"/>
      <c r="D114" s="333" t="s">
        <v>43</v>
      </c>
      <c r="E114" s="334"/>
      <c r="F114" s="334"/>
      <c r="G114" s="335"/>
    </row>
    <row r="115" spans="1:7" ht="15" customHeight="1" x14ac:dyDescent="0.3">
      <c r="A115" s="8"/>
      <c r="B115" s="129"/>
      <c r="C115" s="130"/>
      <c r="D115" s="130"/>
      <c r="E115" s="130"/>
      <c r="F115" s="130"/>
      <c r="G115" s="131"/>
    </row>
    <row r="116" spans="1:7" ht="58.5" customHeight="1" thickBot="1" x14ac:dyDescent="0.35">
      <c r="A116" s="8"/>
      <c r="B116" s="98" t="s">
        <v>50</v>
      </c>
      <c r="C116" s="113"/>
      <c r="D116" s="336" t="s">
        <v>69</v>
      </c>
      <c r="E116" s="337"/>
      <c r="F116" s="337"/>
      <c r="G116" s="338"/>
    </row>
    <row r="117" spans="1:7" ht="15" customHeight="1" thickTop="1" thickBot="1" x14ac:dyDescent="0.35">
      <c r="A117" s="8"/>
      <c r="B117" s="123"/>
      <c r="C117" s="124"/>
      <c r="D117" s="124"/>
      <c r="E117" s="124"/>
      <c r="F117" s="124"/>
      <c r="G117" s="125"/>
    </row>
    <row r="118" spans="1:7" ht="15" customHeight="1" thickTop="1" thickBot="1" x14ac:dyDescent="0.35">
      <c r="A118" s="8"/>
      <c r="B118" s="99" t="s">
        <v>51</v>
      </c>
      <c r="C118" s="114">
        <f>SUM(C101:C116)</f>
        <v>0</v>
      </c>
      <c r="D118" s="339" t="s">
        <v>82</v>
      </c>
      <c r="E118" s="340"/>
      <c r="F118" s="340"/>
      <c r="G118" s="341"/>
    </row>
    <row r="119" spans="1:7" ht="15" customHeight="1" thickTop="1" thickBot="1" x14ac:dyDescent="0.35">
      <c r="A119" s="8"/>
      <c r="B119" s="123"/>
      <c r="C119" s="124"/>
      <c r="D119" s="124"/>
      <c r="E119" s="124"/>
      <c r="F119" s="124"/>
      <c r="G119" s="125"/>
    </row>
    <row r="120" spans="1:7" ht="15" customHeight="1" thickTop="1" thickBot="1" x14ac:dyDescent="0.35">
      <c r="A120" s="8"/>
      <c r="B120" s="100" t="s">
        <v>52</v>
      </c>
      <c r="C120" s="115">
        <f>SUM(C99,-C118)</f>
        <v>0</v>
      </c>
      <c r="D120" s="342" t="s">
        <v>83</v>
      </c>
      <c r="E120" s="343"/>
      <c r="F120" s="343"/>
      <c r="G120" s="344"/>
    </row>
    <row r="121" spans="1:7" ht="15" customHeight="1" x14ac:dyDescent="0.3">
      <c r="A121" s="8"/>
      <c r="B121" s="8"/>
      <c r="C121" s="8"/>
      <c r="D121" s="8"/>
      <c r="E121" s="8"/>
      <c r="F121" s="8"/>
      <c r="G121" s="8"/>
    </row>
    <row r="122" spans="1:7" ht="15" customHeight="1" x14ac:dyDescent="0.3">
      <c r="A122" s="8"/>
      <c r="B122" s="8"/>
      <c r="C122" s="16"/>
      <c r="D122" s="8"/>
      <c r="E122" s="8"/>
      <c r="F122" s="8"/>
      <c r="G122" s="8"/>
    </row>
    <row r="123" spans="1:7" ht="15" customHeight="1" x14ac:dyDescent="0.35">
      <c r="A123" s="8"/>
      <c r="B123" s="345" t="s">
        <v>71</v>
      </c>
      <c r="C123" s="345"/>
      <c r="D123" s="345"/>
      <c r="E123" s="345"/>
      <c r="F123" s="345"/>
      <c r="G123" s="345"/>
    </row>
    <row r="124" spans="1:7" ht="15" customHeight="1" x14ac:dyDescent="0.35">
      <c r="A124" s="8"/>
      <c r="B124" s="8"/>
      <c r="C124" s="320" t="s">
        <v>72</v>
      </c>
      <c r="D124" s="320"/>
      <c r="E124" s="320"/>
      <c r="F124" s="320"/>
      <c r="G124" s="8"/>
    </row>
    <row r="125" spans="1:7" ht="15" customHeight="1" x14ac:dyDescent="0.35">
      <c r="A125" s="8"/>
      <c r="B125" s="8"/>
      <c r="C125" s="147"/>
      <c r="D125" s="148"/>
      <c r="E125" s="148"/>
      <c r="F125" s="148"/>
      <c r="G125" s="8"/>
    </row>
    <row r="126" spans="1:7" ht="15" customHeight="1" x14ac:dyDescent="0.3">
      <c r="A126" s="8"/>
      <c r="B126" s="8"/>
      <c r="C126" s="16"/>
      <c r="D126" s="8"/>
      <c r="E126" s="8"/>
      <c r="F126" s="8"/>
      <c r="G126" s="8"/>
    </row>
    <row r="127" spans="1:7" ht="15" customHeight="1" x14ac:dyDescent="0.3">
      <c r="A127" s="8"/>
      <c r="B127" s="8"/>
      <c r="C127" s="16"/>
      <c r="D127" s="8"/>
      <c r="E127" s="8"/>
      <c r="F127" s="8"/>
      <c r="G127" s="8"/>
    </row>
    <row r="128" spans="1:7" ht="15" customHeight="1" x14ac:dyDescent="0.3">
      <c r="A128" s="8"/>
      <c r="B128" s="8"/>
      <c r="C128" s="16"/>
      <c r="D128" s="8"/>
      <c r="E128" s="8"/>
      <c r="F128" s="8"/>
      <c r="G128" s="8"/>
    </row>
    <row r="129" spans="1:7" ht="15" customHeight="1" x14ac:dyDescent="0.3">
      <c r="A129" s="8"/>
      <c r="B129" s="8"/>
      <c r="C129" s="16"/>
      <c r="D129" s="8"/>
      <c r="E129" s="8"/>
      <c r="F129" s="8"/>
      <c r="G129" s="8"/>
    </row>
    <row r="130" spans="1:7" ht="15" customHeight="1" x14ac:dyDescent="0.3">
      <c r="A130" s="8"/>
      <c r="B130" s="8"/>
      <c r="C130" s="16"/>
      <c r="D130" s="8"/>
      <c r="E130" s="8"/>
      <c r="F130" s="8"/>
      <c r="G130" s="8"/>
    </row>
    <row r="131" spans="1:7" ht="15" customHeight="1" x14ac:dyDescent="0.3">
      <c r="A131" s="8"/>
      <c r="B131" s="8"/>
      <c r="C131" s="16"/>
      <c r="D131" s="8"/>
      <c r="E131" s="8"/>
      <c r="F131" s="8"/>
      <c r="G131" s="8"/>
    </row>
    <row r="132" spans="1:7" ht="15" customHeight="1" x14ac:dyDescent="0.3">
      <c r="A132" s="8"/>
      <c r="B132" s="8"/>
      <c r="C132" s="16"/>
      <c r="D132" s="8"/>
      <c r="E132" s="8"/>
      <c r="F132" s="8"/>
      <c r="G132" s="8"/>
    </row>
    <row r="133" spans="1:7" ht="15" customHeight="1" x14ac:dyDescent="0.3">
      <c r="A133" s="8"/>
      <c r="B133" s="8"/>
      <c r="C133" s="16"/>
      <c r="D133" s="8"/>
      <c r="E133" s="8"/>
      <c r="F133" s="8"/>
      <c r="G133" s="8"/>
    </row>
    <row r="134" spans="1:7" ht="15" customHeight="1" x14ac:dyDescent="0.3">
      <c r="A134" s="8"/>
      <c r="B134" s="8"/>
      <c r="C134" s="16"/>
      <c r="D134" s="8"/>
      <c r="E134" s="8"/>
      <c r="F134" s="8"/>
      <c r="G134" s="8"/>
    </row>
    <row r="135" spans="1:7" ht="15" customHeight="1" x14ac:dyDescent="0.3">
      <c r="A135" s="8"/>
      <c r="B135" s="8"/>
      <c r="C135" s="16"/>
      <c r="D135" s="8"/>
      <c r="E135" s="8"/>
      <c r="F135" s="8"/>
      <c r="G135" s="8"/>
    </row>
    <row r="136" spans="1:7" ht="15" customHeight="1" x14ac:dyDescent="0.3">
      <c r="A136" s="8"/>
      <c r="B136" s="8"/>
      <c r="C136" s="16"/>
      <c r="D136" s="8"/>
      <c r="E136" s="8"/>
      <c r="F136" s="8"/>
      <c r="G136" s="8"/>
    </row>
    <row r="137" spans="1:7" ht="15" customHeight="1" x14ac:dyDescent="0.3">
      <c r="A137" s="8"/>
      <c r="B137" s="8"/>
      <c r="C137" s="16"/>
      <c r="D137" s="8"/>
      <c r="E137" s="8"/>
      <c r="F137" s="8"/>
      <c r="G137" s="8"/>
    </row>
    <row r="138" spans="1:7" ht="15" customHeight="1" x14ac:dyDescent="0.3">
      <c r="A138" s="8"/>
      <c r="B138" s="8"/>
      <c r="C138" s="16"/>
      <c r="D138" s="8"/>
      <c r="E138" s="8"/>
      <c r="F138" s="8"/>
      <c r="G138" s="8"/>
    </row>
    <row r="139" spans="1:7" ht="15" customHeight="1" x14ac:dyDescent="0.3">
      <c r="A139" s="8"/>
      <c r="B139" s="8"/>
      <c r="C139" s="16"/>
      <c r="D139" s="8"/>
      <c r="E139" s="8"/>
      <c r="F139" s="8"/>
      <c r="G139" s="8"/>
    </row>
    <row r="140" spans="1:7" ht="15" customHeight="1" x14ac:dyDescent="0.3">
      <c r="A140" s="8"/>
      <c r="B140" s="8"/>
      <c r="C140" s="16"/>
      <c r="D140" s="8"/>
      <c r="E140" s="8"/>
      <c r="F140" s="8"/>
      <c r="G140" s="8"/>
    </row>
    <row r="141" spans="1:7" x14ac:dyDescent="0.3">
      <c r="C141"/>
    </row>
    <row r="142" spans="1:7" x14ac:dyDescent="0.3">
      <c r="C142"/>
    </row>
    <row r="143" spans="1:7" x14ac:dyDescent="0.3">
      <c r="C143"/>
    </row>
    <row r="144" spans="1:7" x14ac:dyDescent="0.3">
      <c r="C144"/>
    </row>
    <row r="145" spans="3:3" x14ac:dyDescent="0.3">
      <c r="C145"/>
    </row>
    <row r="146" spans="3:3" x14ac:dyDescent="0.3">
      <c r="C146"/>
    </row>
    <row r="147" spans="3:3" x14ac:dyDescent="0.3">
      <c r="C147"/>
    </row>
    <row r="148" spans="3:3" x14ac:dyDescent="0.3">
      <c r="C148"/>
    </row>
    <row r="149" spans="3:3" x14ac:dyDescent="0.3">
      <c r="C149"/>
    </row>
    <row r="150" spans="3:3" x14ac:dyDescent="0.3">
      <c r="C150"/>
    </row>
    <row r="151" spans="3:3" x14ac:dyDescent="0.3">
      <c r="C151"/>
    </row>
    <row r="152" spans="3:3" x14ac:dyDescent="0.3">
      <c r="C152"/>
    </row>
    <row r="153" spans="3:3" x14ac:dyDescent="0.3">
      <c r="C153"/>
    </row>
    <row r="154" spans="3:3" x14ac:dyDescent="0.3">
      <c r="C154"/>
    </row>
    <row r="155" spans="3:3" x14ac:dyDescent="0.3">
      <c r="C155"/>
    </row>
    <row r="156" spans="3:3" x14ac:dyDescent="0.3">
      <c r="C156"/>
    </row>
    <row r="157" spans="3:3" x14ac:dyDescent="0.3">
      <c r="C157"/>
    </row>
    <row r="158" spans="3:3" x14ac:dyDescent="0.3">
      <c r="C158"/>
    </row>
    <row r="159" spans="3:3" x14ac:dyDescent="0.3">
      <c r="C159"/>
    </row>
    <row r="160" spans="3:3" x14ac:dyDescent="0.3">
      <c r="C160"/>
    </row>
    <row r="161" spans="3:3" x14ac:dyDescent="0.3">
      <c r="C161"/>
    </row>
    <row r="162" spans="3:3" x14ac:dyDescent="0.3">
      <c r="C162"/>
    </row>
    <row r="163" spans="3:3" x14ac:dyDescent="0.3">
      <c r="C163"/>
    </row>
    <row r="164" spans="3:3" x14ac:dyDescent="0.3">
      <c r="C164"/>
    </row>
    <row r="165" spans="3:3" x14ac:dyDescent="0.3">
      <c r="C165"/>
    </row>
    <row r="166" spans="3:3" x14ac:dyDescent="0.3">
      <c r="C166"/>
    </row>
    <row r="167" spans="3:3" x14ac:dyDescent="0.3">
      <c r="C167"/>
    </row>
    <row r="168" spans="3:3" x14ac:dyDescent="0.3">
      <c r="C168"/>
    </row>
    <row r="169" spans="3:3" x14ac:dyDescent="0.3">
      <c r="C169"/>
    </row>
    <row r="170" spans="3:3" x14ac:dyDescent="0.3">
      <c r="C170"/>
    </row>
    <row r="171" spans="3:3" x14ac:dyDescent="0.3">
      <c r="C171"/>
    </row>
    <row r="172" spans="3:3" x14ac:dyDescent="0.3">
      <c r="C172"/>
    </row>
    <row r="173" spans="3:3" x14ac:dyDescent="0.3">
      <c r="C173"/>
    </row>
    <row r="174" spans="3:3" x14ac:dyDescent="0.3">
      <c r="C174"/>
    </row>
    <row r="175" spans="3:3" x14ac:dyDescent="0.3">
      <c r="C175"/>
    </row>
    <row r="176" spans="3:3" x14ac:dyDescent="0.3">
      <c r="C176"/>
    </row>
    <row r="177" spans="3:3" x14ac:dyDescent="0.3">
      <c r="C177"/>
    </row>
    <row r="178" spans="3:3" x14ac:dyDescent="0.3">
      <c r="C178"/>
    </row>
    <row r="179" spans="3:3" x14ac:dyDescent="0.3">
      <c r="C179"/>
    </row>
    <row r="180" spans="3:3" x14ac:dyDescent="0.3">
      <c r="C180"/>
    </row>
    <row r="181" spans="3:3" x14ac:dyDescent="0.3">
      <c r="C181"/>
    </row>
    <row r="182" spans="3:3" x14ac:dyDescent="0.3">
      <c r="C182"/>
    </row>
    <row r="183" spans="3:3" x14ac:dyDescent="0.3">
      <c r="C183"/>
    </row>
    <row r="184" spans="3:3" x14ac:dyDescent="0.3">
      <c r="C184"/>
    </row>
    <row r="185" spans="3:3" x14ac:dyDescent="0.3">
      <c r="C185"/>
    </row>
    <row r="186" spans="3:3" x14ac:dyDescent="0.3">
      <c r="C186"/>
    </row>
    <row r="187" spans="3:3" x14ac:dyDescent="0.3">
      <c r="C187"/>
    </row>
    <row r="188" spans="3:3" x14ac:dyDescent="0.3">
      <c r="C188"/>
    </row>
    <row r="189" spans="3:3" x14ac:dyDescent="0.3">
      <c r="C189"/>
    </row>
    <row r="190" spans="3:3" x14ac:dyDescent="0.3">
      <c r="C190"/>
    </row>
    <row r="191" spans="3:3" x14ac:dyDescent="0.3">
      <c r="C191"/>
    </row>
    <row r="192" spans="3:3" x14ac:dyDescent="0.3">
      <c r="C192"/>
    </row>
    <row r="193" spans="3:3" x14ac:dyDescent="0.3">
      <c r="C193"/>
    </row>
    <row r="194" spans="3:3" x14ac:dyDescent="0.3">
      <c r="C194"/>
    </row>
    <row r="195" spans="3:3" x14ac:dyDescent="0.3">
      <c r="C195"/>
    </row>
    <row r="196" spans="3:3" x14ac:dyDescent="0.3">
      <c r="C196"/>
    </row>
    <row r="197" spans="3:3" x14ac:dyDescent="0.3">
      <c r="C197"/>
    </row>
    <row r="198" spans="3:3" x14ac:dyDescent="0.3">
      <c r="C198"/>
    </row>
    <row r="199" spans="3:3" x14ac:dyDescent="0.3">
      <c r="C199"/>
    </row>
    <row r="200" spans="3:3" x14ac:dyDescent="0.3">
      <c r="C200"/>
    </row>
    <row r="201" spans="3:3" x14ac:dyDescent="0.3">
      <c r="C201"/>
    </row>
    <row r="202" spans="3:3" x14ac:dyDescent="0.3">
      <c r="C202"/>
    </row>
    <row r="203" spans="3:3" x14ac:dyDescent="0.3">
      <c r="C203"/>
    </row>
    <row r="204" spans="3:3" x14ac:dyDescent="0.3">
      <c r="C204"/>
    </row>
    <row r="205" spans="3:3" x14ac:dyDescent="0.3">
      <c r="C205"/>
    </row>
    <row r="206" spans="3:3" x14ac:dyDescent="0.3">
      <c r="C206"/>
    </row>
    <row r="207" spans="3:3" x14ac:dyDescent="0.3">
      <c r="C207"/>
    </row>
    <row r="208" spans="3:3" x14ac:dyDescent="0.3">
      <c r="C208"/>
    </row>
    <row r="209" spans="3:3" x14ac:dyDescent="0.3">
      <c r="C209"/>
    </row>
    <row r="210" spans="3:3" x14ac:dyDescent="0.3">
      <c r="C210"/>
    </row>
    <row r="211" spans="3:3" x14ac:dyDescent="0.3">
      <c r="C211"/>
    </row>
    <row r="212" spans="3:3" x14ac:dyDescent="0.3">
      <c r="C212"/>
    </row>
    <row r="213" spans="3:3" x14ac:dyDescent="0.3">
      <c r="C213"/>
    </row>
    <row r="214" spans="3:3" x14ac:dyDescent="0.3">
      <c r="C214"/>
    </row>
    <row r="215" spans="3:3" x14ac:dyDescent="0.3">
      <c r="C215"/>
    </row>
    <row r="216" spans="3:3" x14ac:dyDescent="0.3">
      <c r="C216"/>
    </row>
    <row r="217" spans="3:3" x14ac:dyDescent="0.3">
      <c r="C217"/>
    </row>
    <row r="218" spans="3:3" x14ac:dyDescent="0.3">
      <c r="C218"/>
    </row>
    <row r="219" spans="3:3" x14ac:dyDescent="0.3">
      <c r="C219"/>
    </row>
    <row r="220" spans="3:3" x14ac:dyDescent="0.3">
      <c r="C220"/>
    </row>
    <row r="221" spans="3:3" x14ac:dyDescent="0.3">
      <c r="C221"/>
    </row>
    <row r="222" spans="3:3" x14ac:dyDescent="0.3">
      <c r="C222"/>
    </row>
    <row r="223" spans="3:3" x14ac:dyDescent="0.3">
      <c r="C223"/>
    </row>
    <row r="224" spans="3:3" x14ac:dyDescent="0.3">
      <c r="C224"/>
    </row>
    <row r="225" spans="3:3" x14ac:dyDescent="0.3">
      <c r="C225"/>
    </row>
    <row r="226" spans="3:3" x14ac:dyDescent="0.3">
      <c r="C226"/>
    </row>
    <row r="227" spans="3:3" x14ac:dyDescent="0.3">
      <c r="C227"/>
    </row>
    <row r="228" spans="3:3" x14ac:dyDescent="0.3">
      <c r="C228"/>
    </row>
    <row r="229" spans="3:3" x14ac:dyDescent="0.3">
      <c r="C229"/>
    </row>
    <row r="230" spans="3:3" x14ac:dyDescent="0.3">
      <c r="C230"/>
    </row>
    <row r="231" spans="3:3" x14ac:dyDescent="0.3">
      <c r="C231"/>
    </row>
    <row r="232" spans="3:3" x14ac:dyDescent="0.3">
      <c r="C232"/>
    </row>
    <row r="233" spans="3:3" x14ac:dyDescent="0.3">
      <c r="C233"/>
    </row>
    <row r="234" spans="3:3" x14ac:dyDescent="0.3">
      <c r="C234"/>
    </row>
    <row r="235" spans="3:3" x14ac:dyDescent="0.3">
      <c r="C235"/>
    </row>
    <row r="236" spans="3:3" x14ac:dyDescent="0.3">
      <c r="C236"/>
    </row>
    <row r="237" spans="3:3" x14ac:dyDescent="0.3">
      <c r="C237"/>
    </row>
    <row r="238" spans="3:3" x14ac:dyDescent="0.3">
      <c r="C238"/>
    </row>
    <row r="239" spans="3:3" x14ac:dyDescent="0.3">
      <c r="C239"/>
    </row>
    <row r="240" spans="3:3" x14ac:dyDescent="0.3">
      <c r="C240"/>
    </row>
    <row r="241" spans="3:3" x14ac:dyDescent="0.3">
      <c r="C241"/>
    </row>
    <row r="242" spans="3:3" x14ac:dyDescent="0.3">
      <c r="C242"/>
    </row>
    <row r="243" spans="3:3" x14ac:dyDescent="0.3">
      <c r="C243"/>
    </row>
    <row r="244" spans="3:3" x14ac:dyDescent="0.3">
      <c r="C244"/>
    </row>
    <row r="245" spans="3:3" x14ac:dyDescent="0.3">
      <c r="C245"/>
    </row>
    <row r="246" spans="3:3" x14ac:dyDescent="0.3">
      <c r="C246"/>
    </row>
    <row r="247" spans="3:3" x14ac:dyDescent="0.3">
      <c r="C247"/>
    </row>
    <row r="248" spans="3:3" x14ac:dyDescent="0.3">
      <c r="C248"/>
    </row>
    <row r="249" spans="3:3" x14ac:dyDescent="0.3">
      <c r="C249"/>
    </row>
    <row r="250" spans="3:3" x14ac:dyDescent="0.3">
      <c r="C250"/>
    </row>
    <row r="251" spans="3:3" x14ac:dyDescent="0.3">
      <c r="C251"/>
    </row>
    <row r="252" spans="3:3" x14ac:dyDescent="0.3">
      <c r="C252"/>
    </row>
    <row r="253" spans="3:3" x14ac:dyDescent="0.3">
      <c r="C253"/>
    </row>
    <row r="254" spans="3:3" x14ac:dyDescent="0.3">
      <c r="C254"/>
    </row>
    <row r="255" spans="3:3" x14ac:dyDescent="0.3">
      <c r="C255"/>
    </row>
    <row r="256" spans="3:3" x14ac:dyDescent="0.3">
      <c r="C256"/>
    </row>
    <row r="257" spans="3:3" x14ac:dyDescent="0.3">
      <c r="C257"/>
    </row>
    <row r="258" spans="3:3" x14ac:dyDescent="0.3">
      <c r="C258"/>
    </row>
    <row r="259" spans="3:3" x14ac:dyDescent="0.3">
      <c r="C259"/>
    </row>
    <row r="260" spans="3:3" x14ac:dyDescent="0.3">
      <c r="C260"/>
    </row>
    <row r="261" spans="3:3" x14ac:dyDescent="0.3">
      <c r="C261"/>
    </row>
    <row r="262" spans="3:3" x14ac:dyDescent="0.3">
      <c r="C262"/>
    </row>
    <row r="263" spans="3:3" x14ac:dyDescent="0.3">
      <c r="C263"/>
    </row>
    <row r="264" spans="3:3" x14ac:dyDescent="0.3">
      <c r="C264"/>
    </row>
    <row r="265" spans="3:3" x14ac:dyDescent="0.3">
      <c r="C265"/>
    </row>
    <row r="266" spans="3:3" x14ac:dyDescent="0.3">
      <c r="C266"/>
    </row>
    <row r="267" spans="3:3" x14ac:dyDescent="0.3">
      <c r="C267"/>
    </row>
    <row r="268" spans="3:3" x14ac:dyDescent="0.3">
      <c r="C268"/>
    </row>
    <row r="269" spans="3:3" x14ac:dyDescent="0.3">
      <c r="C269"/>
    </row>
    <row r="270" spans="3:3" x14ac:dyDescent="0.3">
      <c r="C270"/>
    </row>
    <row r="271" spans="3:3" x14ac:dyDescent="0.3">
      <c r="C271"/>
    </row>
    <row r="272" spans="3:3" x14ac:dyDescent="0.3">
      <c r="C272"/>
    </row>
    <row r="273" spans="3:3" x14ac:dyDescent="0.3">
      <c r="C273"/>
    </row>
    <row r="274" spans="3:3" x14ac:dyDescent="0.3">
      <c r="C274"/>
    </row>
    <row r="275" spans="3:3" x14ac:dyDescent="0.3">
      <c r="C275"/>
    </row>
    <row r="276" spans="3:3" x14ac:dyDescent="0.3">
      <c r="C276"/>
    </row>
    <row r="277" spans="3:3" x14ac:dyDescent="0.3">
      <c r="C277"/>
    </row>
    <row r="278" spans="3:3" x14ac:dyDescent="0.3">
      <c r="C278"/>
    </row>
    <row r="279" spans="3:3" x14ac:dyDescent="0.3">
      <c r="C279"/>
    </row>
    <row r="280" spans="3:3" x14ac:dyDescent="0.3">
      <c r="C280"/>
    </row>
    <row r="281" spans="3:3" x14ac:dyDescent="0.3">
      <c r="C281"/>
    </row>
    <row r="282" spans="3:3" x14ac:dyDescent="0.3">
      <c r="C282"/>
    </row>
    <row r="283" spans="3:3" x14ac:dyDescent="0.3">
      <c r="C283"/>
    </row>
    <row r="284" spans="3:3" x14ac:dyDescent="0.3">
      <c r="C284"/>
    </row>
    <row r="285" spans="3:3" x14ac:dyDescent="0.3">
      <c r="C285"/>
    </row>
    <row r="286" spans="3:3" x14ac:dyDescent="0.3">
      <c r="C286"/>
    </row>
    <row r="287" spans="3:3" x14ac:dyDescent="0.3">
      <c r="C287"/>
    </row>
    <row r="288" spans="3:3" x14ac:dyDescent="0.3">
      <c r="C288"/>
    </row>
    <row r="289" spans="3:3" x14ac:dyDescent="0.3">
      <c r="C289"/>
    </row>
    <row r="290" spans="3:3" x14ac:dyDescent="0.3">
      <c r="C290"/>
    </row>
    <row r="291" spans="3:3" x14ac:dyDescent="0.3">
      <c r="C291"/>
    </row>
    <row r="292" spans="3:3" x14ac:dyDescent="0.3">
      <c r="C292"/>
    </row>
    <row r="293" spans="3:3" x14ac:dyDescent="0.3">
      <c r="C293"/>
    </row>
    <row r="294" spans="3:3" x14ac:dyDescent="0.3">
      <c r="C294"/>
    </row>
    <row r="295" spans="3:3" x14ac:dyDescent="0.3">
      <c r="C295"/>
    </row>
    <row r="296" spans="3:3" x14ac:dyDescent="0.3">
      <c r="C296"/>
    </row>
    <row r="297" spans="3:3" x14ac:dyDescent="0.3">
      <c r="C297"/>
    </row>
    <row r="298" spans="3:3" x14ac:dyDescent="0.3">
      <c r="C298"/>
    </row>
    <row r="299" spans="3:3" x14ac:dyDescent="0.3">
      <c r="C299"/>
    </row>
    <row r="300" spans="3:3" x14ac:dyDescent="0.3">
      <c r="C300"/>
    </row>
    <row r="301" spans="3:3" x14ac:dyDescent="0.3">
      <c r="C301"/>
    </row>
    <row r="302" spans="3:3" x14ac:dyDescent="0.3">
      <c r="C302"/>
    </row>
    <row r="303" spans="3:3" x14ac:dyDescent="0.3">
      <c r="C303"/>
    </row>
    <row r="304" spans="3:3" x14ac:dyDescent="0.3">
      <c r="C304"/>
    </row>
    <row r="305" spans="3:3" x14ac:dyDescent="0.3">
      <c r="C305"/>
    </row>
    <row r="306" spans="3:3" x14ac:dyDescent="0.3">
      <c r="C306"/>
    </row>
    <row r="307" spans="3:3" x14ac:dyDescent="0.3">
      <c r="C307"/>
    </row>
    <row r="308" spans="3:3" x14ac:dyDescent="0.3">
      <c r="C308"/>
    </row>
    <row r="309" spans="3:3" x14ac:dyDescent="0.3">
      <c r="C309"/>
    </row>
    <row r="310" spans="3:3" x14ac:dyDescent="0.3">
      <c r="C310"/>
    </row>
    <row r="311" spans="3:3" x14ac:dyDescent="0.3">
      <c r="C311"/>
    </row>
    <row r="312" spans="3:3" x14ac:dyDescent="0.3">
      <c r="C312"/>
    </row>
    <row r="313" spans="3:3" x14ac:dyDescent="0.3">
      <c r="C313"/>
    </row>
    <row r="314" spans="3:3" x14ac:dyDescent="0.3">
      <c r="C314"/>
    </row>
    <row r="315" spans="3:3" x14ac:dyDescent="0.3">
      <c r="C315"/>
    </row>
    <row r="316" spans="3:3" x14ac:dyDescent="0.3">
      <c r="C316"/>
    </row>
    <row r="317" spans="3:3" x14ac:dyDescent="0.3">
      <c r="C317"/>
    </row>
    <row r="318" spans="3:3" x14ac:dyDescent="0.3">
      <c r="C318"/>
    </row>
    <row r="319" spans="3:3" x14ac:dyDescent="0.3">
      <c r="C319"/>
    </row>
    <row r="320" spans="3:3" x14ac:dyDescent="0.3">
      <c r="C320"/>
    </row>
    <row r="321" spans="3:3" x14ac:dyDescent="0.3">
      <c r="C321"/>
    </row>
    <row r="322" spans="3:3" x14ac:dyDescent="0.3">
      <c r="C322"/>
    </row>
    <row r="323" spans="3:3" x14ac:dyDescent="0.3">
      <c r="C323"/>
    </row>
    <row r="324" spans="3:3" x14ac:dyDescent="0.3">
      <c r="C324"/>
    </row>
    <row r="325" spans="3:3" x14ac:dyDescent="0.3">
      <c r="C325"/>
    </row>
    <row r="326" spans="3:3" x14ac:dyDescent="0.3">
      <c r="C326"/>
    </row>
    <row r="327" spans="3:3" x14ac:dyDescent="0.3">
      <c r="C327"/>
    </row>
    <row r="328" spans="3:3" x14ac:dyDescent="0.3">
      <c r="C328"/>
    </row>
    <row r="329" spans="3:3" x14ac:dyDescent="0.3">
      <c r="C329"/>
    </row>
  </sheetData>
  <sheetProtection algorithmName="SHA-512" hashValue="AqgpxE0FTmvn3njTbp6Ga9yqlDTQvwMwutLL6C/ZIZcp+DMCFqWIyaaIudY+pc42S94tkUNu7JL9zbck3jhyRA==" saltValue="GeTiPPs6rv3tUfXZYtFIPQ==" spinCount="100000" sheet="1" selectLockedCells="1"/>
  <mergeCells count="96">
    <mergeCell ref="D71:E71"/>
    <mergeCell ref="C92:F92"/>
    <mergeCell ref="A94:B94"/>
    <mergeCell ref="D106:E106"/>
    <mergeCell ref="A60:B60"/>
    <mergeCell ref="A63:B63"/>
    <mergeCell ref="A62:B62"/>
    <mergeCell ref="C62:D62"/>
    <mergeCell ref="C60:D60"/>
    <mergeCell ref="C94:D94"/>
    <mergeCell ref="A65:G65"/>
    <mergeCell ref="A96:A97"/>
    <mergeCell ref="C124:F124"/>
    <mergeCell ref="D101:G101"/>
    <mergeCell ref="D105:G105"/>
    <mergeCell ref="D107:G107"/>
    <mergeCell ref="D109:G109"/>
    <mergeCell ref="D114:G114"/>
    <mergeCell ref="D116:G116"/>
    <mergeCell ref="D118:G118"/>
    <mergeCell ref="D120:G120"/>
    <mergeCell ref="B123:G123"/>
    <mergeCell ref="B105:B107"/>
    <mergeCell ref="B109:B114"/>
    <mergeCell ref="C109:C111"/>
    <mergeCell ref="C112:C113"/>
    <mergeCell ref="D57:G57"/>
    <mergeCell ref="C58:F58"/>
    <mergeCell ref="D41:G41"/>
    <mergeCell ref="D43:G43"/>
    <mergeCell ref="D42:G42"/>
    <mergeCell ref="A59:G59"/>
    <mergeCell ref="D50:G50"/>
    <mergeCell ref="E45:G45"/>
    <mergeCell ref="A61:B61"/>
    <mergeCell ref="E44:G44"/>
    <mergeCell ref="D52:G52"/>
    <mergeCell ref="D54:G54"/>
    <mergeCell ref="C61:D61"/>
    <mergeCell ref="A48:G48"/>
    <mergeCell ref="B49:F49"/>
    <mergeCell ref="D53:G53"/>
    <mergeCell ref="D46:G46"/>
    <mergeCell ref="D51:G51"/>
    <mergeCell ref="A47:G47"/>
    <mergeCell ref="E55:G55"/>
    <mergeCell ref="E56:G56"/>
    <mergeCell ref="A28:A29"/>
    <mergeCell ref="B28:B29"/>
    <mergeCell ref="A33:B33"/>
    <mergeCell ref="B39:F39"/>
    <mergeCell ref="D40:G40"/>
    <mergeCell ref="A35:G35"/>
    <mergeCell ref="D31:G31"/>
    <mergeCell ref="A38:G38"/>
    <mergeCell ref="D28:G29"/>
    <mergeCell ref="C28:C29"/>
    <mergeCell ref="A36:G36"/>
    <mergeCell ref="A15:A16"/>
    <mergeCell ref="B18:B21"/>
    <mergeCell ref="C18:C21"/>
    <mergeCell ref="D11:G11"/>
    <mergeCell ref="A22:A23"/>
    <mergeCell ref="C22:C23"/>
    <mergeCell ref="D22:G22"/>
    <mergeCell ref="D12:G12"/>
    <mergeCell ref="D13:G13"/>
    <mergeCell ref="D16:G16"/>
    <mergeCell ref="D15:G15"/>
    <mergeCell ref="E19:G19"/>
    <mergeCell ref="D18:G18"/>
    <mergeCell ref="A1:B1"/>
    <mergeCell ref="A5:G5"/>
    <mergeCell ref="D10:G10"/>
    <mergeCell ref="F1:G1"/>
    <mergeCell ref="D7:G7"/>
    <mergeCell ref="D8:G8"/>
    <mergeCell ref="D3:E3"/>
    <mergeCell ref="C1:D1"/>
    <mergeCell ref="A7:A8"/>
    <mergeCell ref="A10:A13"/>
    <mergeCell ref="A2:C2"/>
    <mergeCell ref="A3:C3"/>
    <mergeCell ref="D26:G26"/>
    <mergeCell ref="C33:D33"/>
    <mergeCell ref="F33:G33"/>
    <mergeCell ref="C24:C25"/>
    <mergeCell ref="D24:G24"/>
    <mergeCell ref="M81:N81"/>
    <mergeCell ref="M82:N82"/>
    <mergeCell ref="C89:F89"/>
    <mergeCell ref="M76:N76"/>
    <mergeCell ref="M77:N77"/>
    <mergeCell ref="M78:N78"/>
    <mergeCell ref="M79:N79"/>
    <mergeCell ref="M80:N80"/>
  </mergeCells>
  <conditionalFormatting sqref="D127:D128">
    <cfRule type="cellIs" dxfId="0" priority="4" operator="equal">
      <formula>"NA OR DOES NOT MEET CPP MINIMUM"</formula>
    </cfRule>
  </conditionalFormatting>
  <printOptions horizontalCentered="1"/>
  <pageMargins left="0.25" right="0.25" top="0.75" bottom="0.75" header="0.3" footer="0.3"/>
  <pageSetup scale="84" orientation="portrait" r:id="rId1"/>
  <headerFooter>
    <oddHeader>&amp;CUsing Excel - fill in all non-shaded areas&amp;R&amp;"-,Bold"&amp;P of &amp;N</oddHeader>
  </headerFooter>
  <rowBreaks count="4" manualBreakCount="4">
    <brk id="31" max="16383" man="1"/>
    <brk id="65" max="16383" man="1"/>
    <brk id="88" max="16383" man="1"/>
    <brk id="12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locked="0" defaultSize="0" autoFill="0" autoLine="0" autoPict="0">
                <anchor moveWithCells="1">
                  <from>
                    <xdr:col>5</xdr:col>
                    <xdr:colOff>1135380</xdr:colOff>
                    <xdr:row>1</xdr:row>
                    <xdr:rowOff>160020</xdr:rowOff>
                  </from>
                  <to>
                    <xdr:col>6</xdr:col>
                    <xdr:colOff>175260</xdr:colOff>
                    <xdr:row>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locked="0" defaultSize="0" autoFill="0" autoLine="0" autoPict="0">
                <anchor moveWithCells="1">
                  <from>
                    <xdr:col>5</xdr:col>
                    <xdr:colOff>571500</xdr:colOff>
                    <xdr:row>1</xdr:row>
                    <xdr:rowOff>175260</xdr:rowOff>
                  </from>
                  <to>
                    <xdr:col>5</xdr:col>
                    <xdr:colOff>792480</xdr:colOff>
                    <xdr:row>2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Edwards</dc:creator>
  <cp:lastModifiedBy>Anna Marshall</cp:lastModifiedBy>
  <cp:lastPrinted>2024-07-12T22:15:05Z</cp:lastPrinted>
  <dcterms:created xsi:type="dcterms:W3CDTF">2009-08-14T04:06:45Z</dcterms:created>
  <dcterms:modified xsi:type="dcterms:W3CDTF">2024-09-18T23:01:33Z</dcterms:modified>
</cp:coreProperties>
</file>